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6300" activeTab="0"/>
  </bookViews>
  <sheets>
    <sheet name="资金下达表" sheetId="1" r:id="rId1"/>
    <sheet name="绩效评价" sheetId="2" r:id="rId2"/>
  </sheets>
  <definedNames>
    <definedName name="_xlnm.Print_Titles" localSheetId="0">'资金下达表'!$1:$6</definedName>
  </definedNames>
  <calcPr fullCalcOnLoad="1"/>
</workbook>
</file>

<file path=xl/sharedStrings.xml><?xml version="1.0" encoding="utf-8"?>
<sst xmlns="http://schemas.openxmlformats.org/spreadsheetml/2006/main" count="129" uniqueCount="116">
  <si>
    <t>姚安县2021年第二批特殊教育公用经费中央直达资金下达表</t>
  </si>
  <si>
    <t>单位：姚安县教育体育局</t>
  </si>
  <si>
    <t>序号</t>
  </si>
  <si>
    <t>学校</t>
  </si>
  <si>
    <t>（2020年教育统计报表）</t>
  </si>
  <si>
    <t>校方责任险统一由省教育厅支付</t>
  </si>
  <si>
    <t>义务教育网络建设费由省教育厅统一支付</t>
  </si>
  <si>
    <t>年度资金预算合计</t>
  </si>
  <si>
    <t>姚财教【2021】5号下达中央资金</t>
  </si>
  <si>
    <t>本次下达中央资金（元）</t>
  </si>
  <si>
    <t>合计</t>
  </si>
  <si>
    <t>随班就读</t>
  </si>
  <si>
    <t>送教上门</t>
  </si>
  <si>
    <t>资金预算（元）</t>
  </si>
  <si>
    <t>资金性质</t>
  </si>
  <si>
    <t>小学</t>
  </si>
  <si>
    <t>中学</t>
  </si>
  <si>
    <t>中央</t>
  </si>
  <si>
    <t>省级</t>
  </si>
  <si>
    <t>州级</t>
  </si>
  <si>
    <t>县级</t>
  </si>
  <si>
    <t>县合计</t>
  </si>
  <si>
    <t>姚安县第一中学</t>
  </si>
  <si>
    <t>姚安县大成中学</t>
  </si>
  <si>
    <t>姚安县仁和中学</t>
  </si>
  <si>
    <t>姚安县龙岗中学</t>
  </si>
  <si>
    <t>姚安县大龙口中学</t>
  </si>
  <si>
    <t>姚安县光禄中学</t>
  </si>
  <si>
    <t>姚安县弥兴中学</t>
  </si>
  <si>
    <t>姚安县前场中学</t>
  </si>
  <si>
    <t>思源实验学校</t>
  </si>
  <si>
    <t>栋川镇小学合计</t>
  </si>
  <si>
    <t>姚安县徐官坝小学</t>
  </si>
  <si>
    <t>姚安县马草地小学</t>
  </si>
  <si>
    <t>姚安县地角小学</t>
  </si>
  <si>
    <t>姚安县启明小学</t>
  </si>
  <si>
    <t>姚安县龙岗小学</t>
  </si>
  <si>
    <t>姚安县大龙口小学</t>
  </si>
  <si>
    <t>姚安县海埂屯小学</t>
  </si>
  <si>
    <t>姚安县包粮屯小学</t>
  </si>
  <si>
    <t>姚安县郭家凹小学</t>
  </si>
  <si>
    <t>姚安县海子心小学</t>
  </si>
  <si>
    <t>姚安县白龙寺小学</t>
  </si>
  <si>
    <t>姚安县仁和小学</t>
  </si>
  <si>
    <t>姚安县清河小学</t>
  </si>
  <si>
    <t>栋川中心小学</t>
  </si>
  <si>
    <t>光禄镇小学合计</t>
  </si>
  <si>
    <t>光禄中心小学</t>
  </si>
  <si>
    <t>姚安县小邑小学</t>
  </si>
  <si>
    <t>姚安县福光小学</t>
  </si>
  <si>
    <t>姚安县后营小学</t>
  </si>
  <si>
    <t>姚安县江尾小学</t>
  </si>
  <si>
    <t>弥兴镇合计</t>
  </si>
  <si>
    <t>弥兴中心小学</t>
  </si>
  <si>
    <t>姚安县大村小学</t>
  </si>
  <si>
    <t>姚安县朱街小学</t>
  </si>
  <si>
    <t>姚安县红梅小学</t>
  </si>
  <si>
    <t>姚安县小苴小学</t>
  </si>
  <si>
    <t>姚安县大苴小学</t>
  </si>
  <si>
    <t>大河口合计</t>
  </si>
  <si>
    <t>大河口中心小学</t>
  </si>
  <si>
    <t>姚安县大梨树小学</t>
  </si>
  <si>
    <t>姚安县涟水小学</t>
  </si>
  <si>
    <t>官屯合计</t>
  </si>
  <si>
    <t>官屯中心小学</t>
  </si>
  <si>
    <t>姚安县连厂小学</t>
  </si>
  <si>
    <t>姚安县葡萄小学</t>
  </si>
  <si>
    <t>太平中心小学</t>
  </si>
  <si>
    <t>前场镇合计</t>
  </si>
  <si>
    <t>姚安县石河小学</t>
  </si>
  <si>
    <t>姚安县盐井小学</t>
  </si>
  <si>
    <t>姚安县小河小学</t>
  </si>
  <si>
    <t>姚安县新民小学</t>
  </si>
  <si>
    <t>适中中心小学</t>
  </si>
  <si>
    <t>姚安地索小学</t>
  </si>
  <si>
    <t>单位负责人：王建华</t>
  </si>
  <si>
    <t>审核人：李婕</t>
  </si>
  <si>
    <t>填报人：吴世崇</t>
  </si>
  <si>
    <t>附件2：</t>
  </si>
  <si>
    <t>绩效目标表</t>
  </si>
  <si>
    <t>编报部门（单位）：姚安县教育体育局   姚安县财政局</t>
  </si>
  <si>
    <t>项目名称</t>
  </si>
  <si>
    <t>2021年特殊教育公用经费中央直达资金</t>
  </si>
  <si>
    <t>项目负责人</t>
  </si>
  <si>
    <t>胡荣华</t>
  </si>
  <si>
    <t>主管部门</t>
  </si>
  <si>
    <t>姚安县教育体育局</t>
  </si>
  <si>
    <t>实施单位</t>
  </si>
  <si>
    <t>义务教育学校</t>
  </si>
  <si>
    <t>资金情况
（万元）</t>
  </si>
  <si>
    <t>年度资金总额：</t>
  </si>
  <si>
    <r>
      <t>4.31</t>
    </r>
    <r>
      <rPr>
        <sz val="11"/>
        <color indexed="8"/>
        <rFont val="宋体"/>
        <family val="0"/>
      </rPr>
      <t>万元</t>
    </r>
  </si>
  <si>
    <t>其中：财政拨款</t>
  </si>
  <si>
    <t>项目年度目标</t>
  </si>
  <si>
    <t>以2021年特殊教育学校实际在校学生人数为依据，按时、足额下达特殊教育学校生均公用经费补助资金。特殊教育学校和随班就读残疾学生生均公用经费拨款标准按照6000元/生.年执行,确保特殊教育学校公用经费补助资金能够有效保障学校正常运转，不因资金短缺而影响学校正常的教育教学秩序，残疾学生入学率逐步提高。残疾学生送教上门公用经费拨款标准按照6000元/生.年执行,确保公用经费补助资金能够有效保障学校正常运转，不因资金短缺而影响送教上门残疾学生接受教育的权利。</t>
  </si>
  <si>
    <t>年度目标任务</t>
  </si>
  <si>
    <t>绩效目标小计</t>
  </si>
  <si>
    <t>一级指标</t>
  </si>
  <si>
    <t>二级指标</t>
  </si>
  <si>
    <t>三级指标</t>
  </si>
  <si>
    <t>指标值</t>
  </si>
  <si>
    <t>产出指标</t>
  </si>
  <si>
    <t>数量指标</t>
  </si>
  <si>
    <t>资金到位率</t>
  </si>
  <si>
    <t>补助标准</t>
  </si>
  <si>
    <t>6000元/生.年</t>
  </si>
  <si>
    <t>质量指标</t>
  </si>
  <si>
    <t>小学随班就读和送教上门人数</t>
  </si>
  <si>
    <t>中学随班就读送教上门人数</t>
  </si>
  <si>
    <t>补助人数覆盖率</t>
  </si>
  <si>
    <t>效果指标</t>
  </si>
  <si>
    <t>社会指标</t>
  </si>
  <si>
    <t>残疾儿童入学率</t>
  </si>
  <si>
    <t>满意度指标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</si>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</sst>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楷体_GB2312"/>
      <family val="3"/>
    </font>
    <font>
      <sz val="10"/>
      <name val="宋体"/>
      <family val="0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sz val="11"/>
      <color theme="1"/>
      <name val="楷体_GB2312"/>
      <family val="3"/>
    </font>
    <font>
      <sz val="1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7" borderId="0" applyNumberFormat="0" applyBorder="0" applyAlignment="0" applyProtection="0"/>
    <xf numFmtId="0" fontId="18" fillId="0" borderId="5" applyNumberFormat="0" applyFill="0" applyAlignment="0" applyProtection="0"/>
    <xf numFmtId="0" fontId="15" fillId="8" borderId="0" applyNumberFormat="0" applyBorder="0" applyAlignment="0" applyProtection="0"/>
    <xf numFmtId="0" fontId="24" fillId="9" borderId="6" applyNumberFormat="0" applyAlignment="0" applyProtection="0"/>
    <xf numFmtId="0" fontId="25" fillId="9" borderId="1" applyNumberFormat="0" applyAlignment="0" applyProtection="0"/>
    <xf numFmtId="0" fontId="26" fillId="10" borderId="7" applyNumberFormat="0" applyAlignment="0" applyProtection="0"/>
    <xf numFmtId="0" fontId="2" fillId="3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12" borderId="0" applyNumberFormat="0" applyBorder="0" applyAlignment="0" applyProtection="0"/>
    <xf numFmtId="0" fontId="30" fillId="4" borderId="0" applyNumberFormat="0" applyBorder="0" applyAlignment="0" applyProtection="0"/>
    <xf numFmtId="0" fontId="2" fillId="13" borderId="0" applyNumberFormat="0" applyBorder="0" applyAlignment="0" applyProtection="0"/>
    <xf numFmtId="0" fontId="15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15" fillId="7" borderId="0" applyNumberFormat="0" applyBorder="0" applyAlignment="0" applyProtection="0"/>
    <xf numFmtId="0" fontId="2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</cellStyleXfs>
  <cellXfs count="78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4" fillId="0" borderId="10" xfId="0" applyFont="1" applyFill="1" applyBorder="1" applyAlignment="1">
      <alignment horizontal="center" vertical="center" wrapText="1"/>
    </xf>
    <xf numFmtId="0" fontId="5" fillId="18" borderId="10" xfId="64" applyNumberFormat="1" applyFont="1" applyFill="1" applyBorder="1" applyAlignment="1">
      <alignment horizontal="center" vertical="center" wrapText="1"/>
      <protection/>
    </xf>
    <xf numFmtId="0" fontId="35" fillId="19" borderId="10" xfId="0" applyFont="1" applyFill="1" applyBorder="1" applyAlignment="1">
      <alignment vertical="center" wrapText="1"/>
    </xf>
    <xf numFmtId="0" fontId="5" fillId="18" borderId="10" xfId="64" applyNumberFormat="1" applyFont="1" applyFill="1" applyBorder="1" applyAlignment="1">
      <alignment vertical="center" wrapText="1"/>
      <protection/>
    </xf>
    <xf numFmtId="0" fontId="34" fillId="0" borderId="10" xfId="0" applyFont="1" applyFill="1" applyBorder="1" applyAlignment="1">
      <alignment vertical="center" wrapText="1"/>
    </xf>
    <xf numFmtId="0" fontId="5" fillId="18" borderId="11" xfId="64" applyNumberFormat="1" applyFont="1" applyFill="1" applyBorder="1" applyAlignment="1">
      <alignment horizontal="center" vertical="center" wrapText="1"/>
      <protection/>
    </xf>
    <xf numFmtId="0" fontId="5" fillId="18" borderId="12" xfId="64" applyNumberFormat="1" applyFont="1" applyFill="1" applyBorder="1" applyAlignment="1">
      <alignment horizontal="center" vertical="center" wrapText="1"/>
      <protection/>
    </xf>
    <xf numFmtId="0" fontId="5" fillId="18" borderId="13" xfId="6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18" borderId="14" xfId="64" applyNumberFormat="1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9" fontId="6" fillId="0" borderId="15" xfId="0" applyNumberFormat="1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9" fontId="6" fillId="0" borderId="16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right" vertical="center" wrapText="1" readingOrder="1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readingOrder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workbookViewId="0" topLeftCell="A34">
      <selection activeCell="A1" sqref="A1:W1"/>
    </sheetView>
  </sheetViews>
  <sheetFormatPr defaultColWidth="9.00390625" defaultRowHeight="14.25"/>
  <cols>
    <col min="1" max="1" width="3.125" style="0" customWidth="1"/>
    <col min="2" max="2" width="15.75390625" style="0" customWidth="1"/>
    <col min="3" max="3" width="4.375" style="0" customWidth="1"/>
    <col min="4" max="4" width="5.00390625" style="0" customWidth="1"/>
    <col min="5" max="5" width="4.25390625" style="0" customWidth="1"/>
    <col min="6" max="6" width="2.875" style="0" customWidth="1"/>
    <col min="7" max="7" width="3.625" style="0" customWidth="1"/>
    <col min="8" max="9" width="3.875" style="0" customWidth="1"/>
    <col min="10" max="10" width="6.625" style="0" customWidth="1"/>
    <col min="11" max="11" width="4.75390625" style="0" customWidth="1"/>
    <col min="12" max="12" width="5.875" style="0" customWidth="1"/>
    <col min="13" max="13" width="7.25390625" style="0" customWidth="1"/>
    <col min="14" max="14" width="7.00390625" style="0" customWidth="1"/>
    <col min="15" max="15" width="6.125" style="0" customWidth="1"/>
    <col min="16" max="16" width="6.00390625" style="0" customWidth="1"/>
    <col min="17" max="17" width="5.875" style="0" customWidth="1"/>
    <col min="18" max="18" width="8.25390625" style="0" customWidth="1"/>
    <col min="19" max="19" width="6.75390625" style="0" customWidth="1"/>
    <col min="20" max="21" width="7.125" style="0" customWidth="1"/>
    <col min="22" max="22" width="6.75390625" style="0" customWidth="1"/>
    <col min="23" max="23" width="5.375" style="0" customWidth="1"/>
  </cols>
  <sheetData>
    <row r="1" spans="1:23" ht="36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6" ht="30" customHeight="1">
      <c r="A2" s="36" t="s">
        <v>1</v>
      </c>
      <c r="B2" s="36"/>
      <c r="C2" s="36"/>
      <c r="D2" s="36"/>
      <c r="E2" s="36"/>
      <c r="F2" s="36"/>
    </row>
    <row r="3" spans="1:23" ht="18" customHeight="1">
      <c r="A3" s="12" t="s">
        <v>2</v>
      </c>
      <c r="B3" s="37" t="s">
        <v>3</v>
      </c>
      <c r="C3" s="38" t="s">
        <v>4</v>
      </c>
      <c r="D3" s="38"/>
      <c r="E3" s="38"/>
      <c r="F3" s="38"/>
      <c r="G3" s="38"/>
      <c r="H3" s="38"/>
      <c r="I3" s="38"/>
      <c r="J3" s="38"/>
      <c r="K3" s="38" t="s">
        <v>5</v>
      </c>
      <c r="L3" s="38" t="s">
        <v>6</v>
      </c>
      <c r="M3" s="55" t="s">
        <v>7</v>
      </c>
      <c r="N3" s="55"/>
      <c r="O3" s="55"/>
      <c r="P3" s="55"/>
      <c r="Q3" s="55"/>
      <c r="R3" s="58" t="s">
        <v>8</v>
      </c>
      <c r="S3" s="59"/>
      <c r="T3" s="60"/>
      <c r="U3" s="61" t="s">
        <v>9</v>
      </c>
      <c r="V3" s="61"/>
      <c r="W3" s="61"/>
    </row>
    <row r="4" spans="1:23" ht="18.75" customHeight="1">
      <c r="A4" s="12"/>
      <c r="B4" s="37"/>
      <c r="C4" s="39" t="s">
        <v>10</v>
      </c>
      <c r="D4" s="39"/>
      <c r="E4" s="39"/>
      <c r="F4" s="40" t="s">
        <v>11</v>
      </c>
      <c r="G4" s="40"/>
      <c r="H4" s="40" t="s">
        <v>12</v>
      </c>
      <c r="I4" s="40"/>
      <c r="J4" s="38" t="s">
        <v>13</v>
      </c>
      <c r="K4" s="38"/>
      <c r="L4" s="38"/>
      <c r="M4" s="55" t="s">
        <v>14</v>
      </c>
      <c r="N4" s="55"/>
      <c r="O4" s="55"/>
      <c r="P4" s="55"/>
      <c r="Q4" s="55"/>
      <c r="R4" s="62"/>
      <c r="S4" s="63"/>
      <c r="T4" s="64"/>
      <c r="U4" s="61"/>
      <c r="V4" s="61"/>
      <c r="W4" s="61"/>
    </row>
    <row r="5" spans="1:23" ht="50.25" customHeight="1">
      <c r="A5" s="12"/>
      <c r="B5" s="37"/>
      <c r="C5" s="41" t="s">
        <v>10</v>
      </c>
      <c r="D5" s="42" t="s">
        <v>15</v>
      </c>
      <c r="E5" s="42" t="s">
        <v>16</v>
      </c>
      <c r="F5" s="42" t="s">
        <v>15</v>
      </c>
      <c r="G5" s="42" t="s">
        <v>16</v>
      </c>
      <c r="H5" s="42" t="s">
        <v>15</v>
      </c>
      <c r="I5" s="42" t="s">
        <v>16</v>
      </c>
      <c r="J5" s="38"/>
      <c r="K5" s="38"/>
      <c r="L5" s="38"/>
      <c r="M5" s="55" t="s">
        <v>10</v>
      </c>
      <c r="N5" s="55" t="s">
        <v>17</v>
      </c>
      <c r="O5" s="55" t="s">
        <v>18</v>
      </c>
      <c r="P5" s="56" t="s">
        <v>19</v>
      </c>
      <c r="Q5" s="56" t="s">
        <v>20</v>
      </c>
      <c r="R5" s="65" t="s">
        <v>10</v>
      </c>
      <c r="S5" s="66" t="s">
        <v>15</v>
      </c>
      <c r="T5" s="67" t="s">
        <v>16</v>
      </c>
      <c r="U5" s="68" t="s">
        <v>10</v>
      </c>
      <c r="V5" s="69" t="s">
        <v>15</v>
      </c>
      <c r="W5" s="70" t="s">
        <v>16</v>
      </c>
    </row>
    <row r="6" spans="1:23" ht="21" customHeight="1">
      <c r="A6" s="12"/>
      <c r="B6" s="43" t="s">
        <v>21</v>
      </c>
      <c r="C6" s="37">
        <f aca="true" t="shared" si="0" ref="C6:W6">C7+C8+C9+C10+C11+C12+C13+C14+C15+C16+C31+C37+C44+C48+C52+C53+C58+C59</f>
        <v>91</v>
      </c>
      <c r="D6" s="37">
        <f t="shared" si="0"/>
        <v>71</v>
      </c>
      <c r="E6" s="37">
        <f t="shared" si="0"/>
        <v>20</v>
      </c>
      <c r="F6" s="37">
        <f t="shared" si="0"/>
        <v>47</v>
      </c>
      <c r="G6" s="37">
        <f t="shared" si="0"/>
        <v>12</v>
      </c>
      <c r="H6" s="37">
        <f t="shared" si="0"/>
        <v>24</v>
      </c>
      <c r="I6" s="37">
        <f t="shared" si="0"/>
        <v>8</v>
      </c>
      <c r="J6" s="37">
        <f t="shared" si="0"/>
        <v>546000</v>
      </c>
      <c r="K6" s="37">
        <f t="shared" si="0"/>
        <v>455</v>
      </c>
      <c r="L6" s="37">
        <f t="shared" si="0"/>
        <v>1820</v>
      </c>
      <c r="M6" s="37">
        <f t="shared" si="0"/>
        <v>990000</v>
      </c>
      <c r="N6" s="37">
        <f t="shared" si="0"/>
        <v>436800</v>
      </c>
      <c r="O6" s="37">
        <f t="shared" si="0"/>
        <v>76440.00000000001</v>
      </c>
      <c r="P6" s="37">
        <f t="shared" si="0"/>
        <v>16380</v>
      </c>
      <c r="Q6" s="37">
        <f t="shared" si="0"/>
        <v>16380</v>
      </c>
      <c r="R6" s="37">
        <f t="shared" si="0"/>
        <v>393200</v>
      </c>
      <c r="S6" s="37">
        <f t="shared" si="0"/>
        <v>306800</v>
      </c>
      <c r="T6" s="37">
        <f t="shared" si="0"/>
        <v>86400</v>
      </c>
      <c r="U6" s="71">
        <f t="shared" si="0"/>
        <v>43100</v>
      </c>
      <c r="V6" s="71">
        <f t="shared" si="0"/>
        <v>33600</v>
      </c>
      <c r="W6" s="71">
        <f t="shared" si="0"/>
        <v>9500</v>
      </c>
    </row>
    <row r="7" spans="1:23" s="33" customFormat="1" ht="15">
      <c r="A7" s="41">
        <v>1</v>
      </c>
      <c r="B7" s="44" t="s">
        <v>22</v>
      </c>
      <c r="C7" s="45">
        <f>D7+E7</f>
        <v>2</v>
      </c>
      <c r="D7" s="45">
        <f aca="true" t="shared" si="1" ref="D7:D15">F7+H7</f>
        <v>0</v>
      </c>
      <c r="E7" s="45">
        <f aca="true" t="shared" si="2" ref="E7:E15">G7+I7</f>
        <v>2</v>
      </c>
      <c r="F7" s="46"/>
      <c r="G7" s="47">
        <v>2</v>
      </c>
      <c r="H7" s="47"/>
      <c r="I7" s="45">
        <v>0</v>
      </c>
      <c r="J7" s="41">
        <f aca="true" t="shared" si="3" ref="J7:J15">C7*6000</f>
        <v>12000</v>
      </c>
      <c r="K7" s="46">
        <f aca="true" t="shared" si="4" ref="K7:K15">C7*5</f>
        <v>10</v>
      </c>
      <c r="L7" s="46">
        <f aca="true" t="shared" si="5" ref="L7:L15">C7*20</f>
        <v>40</v>
      </c>
      <c r="M7" s="46">
        <f>N7+O7+P7+Q7</f>
        <v>12000</v>
      </c>
      <c r="N7" s="46">
        <f>J7*0.8</f>
        <v>9600</v>
      </c>
      <c r="O7" s="46">
        <f>J7*0.14</f>
        <v>1680.0000000000002</v>
      </c>
      <c r="P7" s="46">
        <f>J7*0.03</f>
        <v>360</v>
      </c>
      <c r="Q7" s="46">
        <f>J7*0.03</f>
        <v>360</v>
      </c>
      <c r="R7" s="12">
        <f>S7+T7</f>
        <v>8640</v>
      </c>
      <c r="S7" s="41"/>
      <c r="T7" s="72">
        <f aca="true" t="shared" si="6" ref="T7:T14">N7*0.9</f>
        <v>8640</v>
      </c>
      <c r="U7" s="50">
        <f>N7-R7-K7</f>
        <v>950</v>
      </c>
      <c r="V7" s="50"/>
      <c r="W7" s="50">
        <v>950</v>
      </c>
    </row>
    <row r="8" spans="1:23" s="33" customFormat="1" ht="15">
      <c r="A8" s="41">
        <v>2</v>
      </c>
      <c r="B8" s="44" t="s">
        <v>23</v>
      </c>
      <c r="C8" s="45">
        <f aca="true" t="shared" si="7" ref="C8:C59">D8+E8</f>
        <v>2</v>
      </c>
      <c r="D8" s="45">
        <f t="shared" si="1"/>
        <v>0</v>
      </c>
      <c r="E8" s="45">
        <f t="shared" si="2"/>
        <v>2</v>
      </c>
      <c r="F8" s="46"/>
      <c r="G8" s="47">
        <v>2</v>
      </c>
      <c r="H8" s="47"/>
      <c r="I8" s="45">
        <v>0</v>
      </c>
      <c r="J8" s="41">
        <f t="shared" si="3"/>
        <v>12000</v>
      </c>
      <c r="K8" s="46">
        <f t="shared" si="4"/>
        <v>10</v>
      </c>
      <c r="L8" s="46">
        <f t="shared" si="5"/>
        <v>40</v>
      </c>
      <c r="M8" s="46">
        <f aca="true" t="shared" si="8" ref="M8:M59">N8+O8+P8+Q8</f>
        <v>12000</v>
      </c>
      <c r="N8" s="46">
        <f aca="true" t="shared" si="9" ref="N8:N59">J8*0.8</f>
        <v>9600</v>
      </c>
      <c r="O8" s="46">
        <f aca="true" t="shared" si="10" ref="O8:O59">J8*0.14</f>
        <v>1680.0000000000002</v>
      </c>
      <c r="P8" s="46">
        <f aca="true" t="shared" si="11" ref="P8:P59">J8*0.03</f>
        <v>360</v>
      </c>
      <c r="Q8" s="46">
        <f aca="true" t="shared" si="12" ref="Q8:Q59">J8*0.03</f>
        <v>360</v>
      </c>
      <c r="R8" s="12">
        <f aca="true" t="shared" si="13" ref="R8:R14">S8+T8</f>
        <v>8640</v>
      </c>
      <c r="S8" s="41"/>
      <c r="T8" s="72">
        <f t="shared" si="6"/>
        <v>8640</v>
      </c>
      <c r="U8" s="50">
        <f aca="true" t="shared" si="14" ref="U8:U59">N8-R8-K8</f>
        <v>950</v>
      </c>
      <c r="V8" s="50"/>
      <c r="W8" s="50">
        <v>950</v>
      </c>
    </row>
    <row r="9" spans="1:23" s="33" customFormat="1" ht="15">
      <c r="A9" s="41">
        <v>3</v>
      </c>
      <c r="B9" s="44" t="s">
        <v>24</v>
      </c>
      <c r="C9" s="45">
        <f t="shared" si="7"/>
        <v>3</v>
      </c>
      <c r="D9" s="45">
        <f t="shared" si="1"/>
        <v>0</v>
      </c>
      <c r="E9" s="45">
        <f t="shared" si="2"/>
        <v>3</v>
      </c>
      <c r="F9" s="47"/>
      <c r="G9" s="46">
        <v>1</v>
      </c>
      <c r="H9" s="46"/>
      <c r="I9" s="57">
        <v>2</v>
      </c>
      <c r="J9" s="41">
        <f t="shared" si="3"/>
        <v>18000</v>
      </c>
      <c r="K9" s="46">
        <f t="shared" si="4"/>
        <v>15</v>
      </c>
      <c r="L9" s="46">
        <f t="shared" si="5"/>
        <v>60</v>
      </c>
      <c r="M9" s="46">
        <f t="shared" si="8"/>
        <v>18000</v>
      </c>
      <c r="N9" s="46">
        <f t="shared" si="9"/>
        <v>14400</v>
      </c>
      <c r="O9" s="46">
        <f t="shared" si="10"/>
        <v>2520.0000000000005</v>
      </c>
      <c r="P9" s="46">
        <f t="shared" si="11"/>
        <v>540</v>
      </c>
      <c r="Q9" s="46">
        <f t="shared" si="12"/>
        <v>540</v>
      </c>
      <c r="R9" s="12">
        <f t="shared" si="13"/>
        <v>12960</v>
      </c>
      <c r="S9" s="41"/>
      <c r="T9" s="72">
        <f t="shared" si="6"/>
        <v>12960</v>
      </c>
      <c r="U9" s="50">
        <f t="shared" si="14"/>
        <v>1425</v>
      </c>
      <c r="V9" s="50"/>
      <c r="W9" s="50">
        <v>1425</v>
      </c>
    </row>
    <row r="10" spans="1:23" s="33" customFormat="1" ht="15">
      <c r="A10" s="41">
        <v>4</v>
      </c>
      <c r="B10" s="44" t="s">
        <v>25</v>
      </c>
      <c r="C10" s="45">
        <f t="shared" si="7"/>
        <v>3</v>
      </c>
      <c r="D10" s="45">
        <f t="shared" si="1"/>
        <v>0</v>
      </c>
      <c r="E10" s="45">
        <f t="shared" si="2"/>
        <v>3</v>
      </c>
      <c r="F10" s="45"/>
      <c r="G10" s="45">
        <v>1</v>
      </c>
      <c r="H10" s="45"/>
      <c r="I10" s="45">
        <v>2</v>
      </c>
      <c r="J10" s="41">
        <f t="shared" si="3"/>
        <v>18000</v>
      </c>
      <c r="K10" s="46">
        <f t="shared" si="4"/>
        <v>15</v>
      </c>
      <c r="L10" s="46">
        <f t="shared" si="5"/>
        <v>60</v>
      </c>
      <c r="M10" s="45">
        <f>SUM(M11:M22)</f>
        <v>432000</v>
      </c>
      <c r="N10" s="46">
        <f t="shared" si="9"/>
        <v>14400</v>
      </c>
      <c r="O10" s="46">
        <f t="shared" si="10"/>
        <v>2520.0000000000005</v>
      </c>
      <c r="P10" s="46">
        <f t="shared" si="11"/>
        <v>540</v>
      </c>
      <c r="Q10" s="46">
        <f t="shared" si="12"/>
        <v>540</v>
      </c>
      <c r="R10" s="12">
        <f t="shared" si="13"/>
        <v>12960</v>
      </c>
      <c r="S10" s="41"/>
      <c r="T10" s="72">
        <f t="shared" si="6"/>
        <v>12960</v>
      </c>
      <c r="U10" s="50">
        <f t="shared" si="14"/>
        <v>1425</v>
      </c>
      <c r="V10" s="50"/>
      <c r="W10" s="50">
        <v>1425</v>
      </c>
    </row>
    <row r="11" spans="1:23" s="33" customFormat="1" ht="15">
      <c r="A11" s="41">
        <v>5</v>
      </c>
      <c r="B11" s="44" t="s">
        <v>26</v>
      </c>
      <c r="C11" s="45">
        <f t="shared" si="7"/>
        <v>2</v>
      </c>
      <c r="D11" s="45">
        <f t="shared" si="1"/>
        <v>0</v>
      </c>
      <c r="E11" s="45">
        <f t="shared" si="2"/>
        <v>2</v>
      </c>
      <c r="F11" s="46"/>
      <c r="G11" s="47">
        <v>1</v>
      </c>
      <c r="H11" s="47"/>
      <c r="I11" s="45">
        <v>1</v>
      </c>
      <c r="J11" s="41">
        <f t="shared" si="3"/>
        <v>12000</v>
      </c>
      <c r="K11" s="46">
        <f t="shared" si="4"/>
        <v>10</v>
      </c>
      <c r="L11" s="46">
        <f t="shared" si="5"/>
        <v>40</v>
      </c>
      <c r="M11" s="46">
        <f t="shared" si="8"/>
        <v>12000</v>
      </c>
      <c r="N11" s="46">
        <f t="shared" si="9"/>
        <v>9600</v>
      </c>
      <c r="O11" s="46">
        <f t="shared" si="10"/>
        <v>1680.0000000000002</v>
      </c>
      <c r="P11" s="46">
        <f t="shared" si="11"/>
        <v>360</v>
      </c>
      <c r="Q11" s="46">
        <f t="shared" si="12"/>
        <v>360</v>
      </c>
      <c r="R11" s="12">
        <f t="shared" si="13"/>
        <v>8640</v>
      </c>
      <c r="S11" s="41"/>
      <c r="T11" s="72">
        <f t="shared" si="6"/>
        <v>8640</v>
      </c>
      <c r="U11" s="50">
        <f t="shared" si="14"/>
        <v>950</v>
      </c>
      <c r="V11" s="50"/>
      <c r="W11" s="50">
        <v>950</v>
      </c>
    </row>
    <row r="12" spans="1:23" s="33" customFormat="1" ht="15">
      <c r="A12" s="41">
        <v>6</v>
      </c>
      <c r="B12" s="44" t="s">
        <v>27</v>
      </c>
      <c r="C12" s="45">
        <f t="shared" si="7"/>
        <v>3</v>
      </c>
      <c r="D12" s="45">
        <f t="shared" si="1"/>
        <v>0</v>
      </c>
      <c r="E12" s="45">
        <f t="shared" si="2"/>
        <v>3</v>
      </c>
      <c r="F12" s="46"/>
      <c r="G12" s="47">
        <v>2</v>
      </c>
      <c r="H12" s="47"/>
      <c r="I12" s="45">
        <v>1</v>
      </c>
      <c r="J12" s="41">
        <f t="shared" si="3"/>
        <v>18000</v>
      </c>
      <c r="K12" s="46">
        <f t="shared" si="4"/>
        <v>15</v>
      </c>
      <c r="L12" s="46">
        <f t="shared" si="5"/>
        <v>60</v>
      </c>
      <c r="M12" s="46">
        <f t="shared" si="8"/>
        <v>18000</v>
      </c>
      <c r="N12" s="46">
        <f t="shared" si="9"/>
        <v>14400</v>
      </c>
      <c r="O12" s="46">
        <f t="shared" si="10"/>
        <v>2520.0000000000005</v>
      </c>
      <c r="P12" s="46">
        <f t="shared" si="11"/>
        <v>540</v>
      </c>
      <c r="Q12" s="46">
        <f t="shared" si="12"/>
        <v>540</v>
      </c>
      <c r="R12" s="12">
        <f t="shared" si="13"/>
        <v>12960</v>
      </c>
      <c r="S12" s="41"/>
      <c r="T12" s="72">
        <f t="shared" si="6"/>
        <v>12960</v>
      </c>
      <c r="U12" s="50">
        <f t="shared" si="14"/>
        <v>1425</v>
      </c>
      <c r="V12" s="50"/>
      <c r="W12" s="50">
        <v>1425</v>
      </c>
    </row>
    <row r="13" spans="1:23" s="33" customFormat="1" ht="15">
      <c r="A13" s="41">
        <v>7</v>
      </c>
      <c r="B13" s="44" t="s">
        <v>28</v>
      </c>
      <c r="C13" s="45">
        <f t="shared" si="7"/>
        <v>4</v>
      </c>
      <c r="D13" s="45">
        <f t="shared" si="1"/>
        <v>0</v>
      </c>
      <c r="E13" s="45">
        <f t="shared" si="2"/>
        <v>4</v>
      </c>
      <c r="F13" s="46"/>
      <c r="G13" s="47">
        <v>3</v>
      </c>
      <c r="H13" s="47"/>
      <c r="I13" s="45">
        <v>1</v>
      </c>
      <c r="J13" s="41">
        <f t="shared" si="3"/>
        <v>24000</v>
      </c>
      <c r="K13" s="46">
        <f t="shared" si="4"/>
        <v>20</v>
      </c>
      <c r="L13" s="46">
        <f t="shared" si="5"/>
        <v>80</v>
      </c>
      <c r="M13" s="46">
        <f t="shared" si="8"/>
        <v>24000</v>
      </c>
      <c r="N13" s="46">
        <f t="shared" si="9"/>
        <v>19200</v>
      </c>
      <c r="O13" s="46">
        <f t="shared" si="10"/>
        <v>3360.0000000000005</v>
      </c>
      <c r="P13" s="46">
        <f t="shared" si="11"/>
        <v>720</v>
      </c>
      <c r="Q13" s="46">
        <f t="shared" si="12"/>
        <v>720</v>
      </c>
      <c r="R13" s="12">
        <f t="shared" si="13"/>
        <v>17280</v>
      </c>
      <c r="S13" s="41"/>
      <c r="T13" s="72">
        <f t="shared" si="6"/>
        <v>17280</v>
      </c>
      <c r="U13" s="50">
        <f t="shared" si="14"/>
        <v>1900</v>
      </c>
      <c r="V13" s="50"/>
      <c r="W13" s="50">
        <v>1900</v>
      </c>
    </row>
    <row r="14" spans="1:23" s="33" customFormat="1" ht="19.5" customHeight="1">
      <c r="A14" s="41">
        <v>8</v>
      </c>
      <c r="B14" s="44" t="s">
        <v>29</v>
      </c>
      <c r="C14" s="45">
        <f t="shared" si="7"/>
        <v>1</v>
      </c>
      <c r="D14" s="45">
        <f t="shared" si="1"/>
        <v>0</v>
      </c>
      <c r="E14" s="45">
        <f t="shared" si="2"/>
        <v>1</v>
      </c>
      <c r="F14" s="47"/>
      <c r="G14" s="46">
        <v>0</v>
      </c>
      <c r="H14" s="46"/>
      <c r="I14" s="57">
        <v>1</v>
      </c>
      <c r="J14" s="41">
        <f t="shared" si="3"/>
        <v>6000</v>
      </c>
      <c r="K14" s="46">
        <f t="shared" si="4"/>
        <v>5</v>
      </c>
      <c r="L14" s="46">
        <f t="shared" si="5"/>
        <v>20</v>
      </c>
      <c r="M14" s="46">
        <f t="shared" si="8"/>
        <v>6000</v>
      </c>
      <c r="N14" s="46">
        <f t="shared" si="9"/>
        <v>4800</v>
      </c>
      <c r="O14" s="46">
        <f t="shared" si="10"/>
        <v>840.0000000000001</v>
      </c>
      <c r="P14" s="46">
        <f t="shared" si="11"/>
        <v>180</v>
      </c>
      <c r="Q14" s="46">
        <f t="shared" si="12"/>
        <v>180</v>
      </c>
      <c r="R14" s="12">
        <f t="shared" si="13"/>
        <v>4320</v>
      </c>
      <c r="S14" s="41"/>
      <c r="T14" s="72">
        <f t="shared" si="6"/>
        <v>4320</v>
      </c>
      <c r="U14" s="50">
        <f t="shared" si="14"/>
        <v>475</v>
      </c>
      <c r="V14" s="50"/>
      <c r="W14" s="50">
        <v>475</v>
      </c>
    </row>
    <row r="15" spans="1:23" ht="18" customHeight="1">
      <c r="A15" s="48">
        <v>9</v>
      </c>
      <c r="B15" s="44" t="s">
        <v>30</v>
      </c>
      <c r="C15" s="45">
        <f t="shared" si="7"/>
        <v>7</v>
      </c>
      <c r="D15" s="45">
        <f t="shared" si="1"/>
        <v>7</v>
      </c>
      <c r="E15" s="45">
        <f t="shared" si="2"/>
        <v>0</v>
      </c>
      <c r="F15" s="47">
        <v>5</v>
      </c>
      <c r="G15" s="49">
        <v>0</v>
      </c>
      <c r="H15" s="48">
        <v>2</v>
      </c>
      <c r="I15" s="49"/>
      <c r="J15" s="48">
        <f t="shared" si="3"/>
        <v>42000</v>
      </c>
      <c r="K15" s="49">
        <f t="shared" si="4"/>
        <v>35</v>
      </c>
      <c r="L15" s="49">
        <f t="shared" si="5"/>
        <v>140</v>
      </c>
      <c r="M15" s="49">
        <f t="shared" si="8"/>
        <v>42000</v>
      </c>
      <c r="N15" s="49">
        <f t="shared" si="9"/>
        <v>33600</v>
      </c>
      <c r="O15" s="49">
        <f t="shared" si="10"/>
        <v>5880.000000000001</v>
      </c>
      <c r="P15" s="49">
        <f t="shared" si="11"/>
        <v>1260</v>
      </c>
      <c r="Q15" s="49">
        <f t="shared" si="12"/>
        <v>1260</v>
      </c>
      <c r="R15" s="12">
        <f aca="true" t="shared" si="15" ref="R15:R59">S15+T15</f>
        <v>30240</v>
      </c>
      <c r="S15" s="73">
        <f aca="true" t="shared" si="16" ref="S15:S59">N15*0.9</f>
        <v>30240</v>
      </c>
      <c r="T15" s="73"/>
      <c r="U15" s="50">
        <v>3300</v>
      </c>
      <c r="V15" s="74">
        <v>3300</v>
      </c>
      <c r="W15" s="74"/>
    </row>
    <row r="16" spans="1:23" s="34" customFormat="1" ht="18" customHeight="1">
      <c r="A16" s="50"/>
      <c r="B16" s="51" t="s">
        <v>31</v>
      </c>
      <c r="C16" s="52">
        <f aca="true" t="shared" si="17" ref="C16:W16">SUM(C17:C30)</f>
        <v>27</v>
      </c>
      <c r="D16" s="52">
        <f t="shared" si="17"/>
        <v>27</v>
      </c>
      <c r="E16" s="52">
        <f t="shared" si="17"/>
        <v>0</v>
      </c>
      <c r="F16" s="52">
        <f t="shared" si="17"/>
        <v>18</v>
      </c>
      <c r="G16" s="52">
        <f t="shared" si="17"/>
        <v>0</v>
      </c>
      <c r="H16" s="52">
        <f t="shared" si="17"/>
        <v>9</v>
      </c>
      <c r="I16" s="52">
        <f t="shared" si="17"/>
        <v>0</v>
      </c>
      <c r="J16" s="52">
        <f t="shared" si="17"/>
        <v>162000</v>
      </c>
      <c r="K16" s="52">
        <f t="shared" si="17"/>
        <v>135</v>
      </c>
      <c r="L16" s="52">
        <f t="shared" si="17"/>
        <v>540</v>
      </c>
      <c r="M16" s="52">
        <f t="shared" si="17"/>
        <v>246000</v>
      </c>
      <c r="N16" s="52">
        <f t="shared" si="17"/>
        <v>129600</v>
      </c>
      <c r="O16" s="52">
        <f t="shared" si="17"/>
        <v>22680.000000000004</v>
      </c>
      <c r="P16" s="52">
        <f t="shared" si="17"/>
        <v>4860</v>
      </c>
      <c r="Q16" s="52">
        <f t="shared" si="17"/>
        <v>4860</v>
      </c>
      <c r="R16" s="52">
        <f t="shared" si="17"/>
        <v>116720</v>
      </c>
      <c r="S16" s="52">
        <f t="shared" si="17"/>
        <v>116720</v>
      </c>
      <c r="T16" s="52">
        <f t="shared" si="17"/>
        <v>0</v>
      </c>
      <c r="U16" s="52">
        <f t="shared" si="17"/>
        <v>12725</v>
      </c>
      <c r="V16" s="52">
        <f t="shared" si="17"/>
        <v>12725</v>
      </c>
      <c r="W16" s="52">
        <f t="shared" si="17"/>
        <v>0</v>
      </c>
    </row>
    <row r="17" spans="1:23" ht="15">
      <c r="A17" s="48">
        <v>10</v>
      </c>
      <c r="B17" s="44" t="s">
        <v>32</v>
      </c>
      <c r="C17" s="45">
        <f t="shared" si="7"/>
        <v>3</v>
      </c>
      <c r="D17" s="45">
        <f aca="true" t="shared" si="18" ref="D17:D30">F17+H17</f>
        <v>3</v>
      </c>
      <c r="E17" s="45">
        <f aca="true" t="shared" si="19" ref="E17:E30">G17+I17</f>
        <v>0</v>
      </c>
      <c r="F17" s="47">
        <v>3</v>
      </c>
      <c r="G17" s="49"/>
      <c r="H17" s="48">
        <v>0</v>
      </c>
      <c r="I17" s="49"/>
      <c r="J17" s="48">
        <f aca="true" t="shared" si="20" ref="J17:J30">C17*6000</f>
        <v>18000</v>
      </c>
      <c r="K17" s="49">
        <f aca="true" t="shared" si="21" ref="K17:K30">C17*5</f>
        <v>15</v>
      </c>
      <c r="L17" s="49">
        <f aca="true" t="shared" si="22" ref="L17:L30">C17*20</f>
        <v>60</v>
      </c>
      <c r="M17" s="49">
        <f t="shared" si="8"/>
        <v>18000</v>
      </c>
      <c r="N17" s="49">
        <f t="shared" si="9"/>
        <v>14400</v>
      </c>
      <c r="O17" s="49">
        <f t="shared" si="10"/>
        <v>2520.0000000000005</v>
      </c>
      <c r="P17" s="49">
        <f t="shared" si="11"/>
        <v>540</v>
      </c>
      <c r="Q17" s="49">
        <f t="shared" si="12"/>
        <v>540</v>
      </c>
      <c r="R17" s="75">
        <f t="shared" si="15"/>
        <v>12960</v>
      </c>
      <c r="S17" s="73">
        <f t="shared" si="16"/>
        <v>12960</v>
      </c>
      <c r="T17" s="73"/>
      <c r="U17" s="50">
        <v>1405</v>
      </c>
      <c r="V17" s="74">
        <v>1405</v>
      </c>
      <c r="W17" s="74"/>
    </row>
    <row r="18" spans="1:23" ht="15">
      <c r="A18" s="48">
        <v>11</v>
      </c>
      <c r="B18" s="44" t="s">
        <v>33</v>
      </c>
      <c r="C18" s="45">
        <f t="shared" si="7"/>
        <v>2</v>
      </c>
      <c r="D18" s="45">
        <f t="shared" si="18"/>
        <v>2</v>
      </c>
      <c r="E18" s="45">
        <f t="shared" si="19"/>
        <v>0</v>
      </c>
      <c r="F18" s="47">
        <v>2</v>
      </c>
      <c r="G18" s="49"/>
      <c r="H18" s="48">
        <v>0</v>
      </c>
      <c r="I18" s="49"/>
      <c r="J18" s="48">
        <f t="shared" si="20"/>
        <v>12000</v>
      </c>
      <c r="K18" s="49">
        <f t="shared" si="21"/>
        <v>10</v>
      </c>
      <c r="L18" s="49">
        <f t="shared" si="22"/>
        <v>40</v>
      </c>
      <c r="M18" s="49">
        <f t="shared" si="8"/>
        <v>12000</v>
      </c>
      <c r="N18" s="49">
        <f t="shared" si="9"/>
        <v>9600</v>
      </c>
      <c r="O18" s="49">
        <f t="shared" si="10"/>
        <v>1680.0000000000002</v>
      </c>
      <c r="P18" s="49">
        <f t="shared" si="11"/>
        <v>360</v>
      </c>
      <c r="Q18" s="49">
        <f t="shared" si="12"/>
        <v>360</v>
      </c>
      <c r="R18" s="75">
        <f t="shared" si="15"/>
        <v>8640</v>
      </c>
      <c r="S18" s="73">
        <f t="shared" si="16"/>
        <v>8640</v>
      </c>
      <c r="T18" s="73"/>
      <c r="U18" s="50">
        <f t="shared" si="14"/>
        <v>950</v>
      </c>
      <c r="V18" s="74">
        <v>950</v>
      </c>
      <c r="W18" s="74"/>
    </row>
    <row r="19" spans="1:23" ht="15">
      <c r="A19" s="48">
        <v>12</v>
      </c>
      <c r="B19" s="44" t="s">
        <v>34</v>
      </c>
      <c r="C19" s="45">
        <f t="shared" si="7"/>
        <v>3</v>
      </c>
      <c r="D19" s="45">
        <f t="shared" si="18"/>
        <v>3</v>
      </c>
      <c r="E19" s="45">
        <f t="shared" si="19"/>
        <v>0</v>
      </c>
      <c r="F19" s="47">
        <v>3</v>
      </c>
      <c r="G19" s="49"/>
      <c r="H19" s="48">
        <v>0</v>
      </c>
      <c r="I19" s="49"/>
      <c r="J19" s="48">
        <f t="shared" si="20"/>
        <v>18000</v>
      </c>
      <c r="K19" s="49">
        <f t="shared" si="21"/>
        <v>15</v>
      </c>
      <c r="L19" s="49">
        <f t="shared" si="22"/>
        <v>60</v>
      </c>
      <c r="M19" s="49">
        <f t="shared" si="8"/>
        <v>18000</v>
      </c>
      <c r="N19" s="49">
        <f t="shared" si="9"/>
        <v>14400</v>
      </c>
      <c r="O19" s="49">
        <f t="shared" si="10"/>
        <v>2520.0000000000005</v>
      </c>
      <c r="P19" s="49">
        <f t="shared" si="11"/>
        <v>540</v>
      </c>
      <c r="Q19" s="49">
        <f t="shared" si="12"/>
        <v>540</v>
      </c>
      <c r="R19" s="75">
        <f t="shared" si="15"/>
        <v>12960</v>
      </c>
      <c r="S19" s="73">
        <f t="shared" si="16"/>
        <v>12960</v>
      </c>
      <c r="T19" s="73"/>
      <c r="U19" s="50">
        <f t="shared" si="14"/>
        <v>1425</v>
      </c>
      <c r="V19" s="74">
        <v>1425</v>
      </c>
      <c r="W19" s="74"/>
    </row>
    <row r="20" spans="1:23" ht="18" customHeight="1">
      <c r="A20" s="48">
        <v>13</v>
      </c>
      <c r="B20" s="44" t="s">
        <v>35</v>
      </c>
      <c r="C20" s="45">
        <f t="shared" si="7"/>
        <v>1</v>
      </c>
      <c r="D20" s="45">
        <f t="shared" si="18"/>
        <v>1</v>
      </c>
      <c r="E20" s="45">
        <f t="shared" si="19"/>
        <v>0</v>
      </c>
      <c r="F20" s="47">
        <v>0</v>
      </c>
      <c r="G20" s="49"/>
      <c r="H20" s="48">
        <v>1</v>
      </c>
      <c r="I20" s="49"/>
      <c r="J20" s="48">
        <f t="shared" si="20"/>
        <v>6000</v>
      </c>
      <c r="K20" s="49">
        <f t="shared" si="21"/>
        <v>5</v>
      </c>
      <c r="L20" s="49">
        <f t="shared" si="22"/>
        <v>20</v>
      </c>
      <c r="M20" s="49">
        <f t="shared" si="8"/>
        <v>6000</v>
      </c>
      <c r="N20" s="49">
        <f t="shared" si="9"/>
        <v>4800</v>
      </c>
      <c r="O20" s="49">
        <f t="shared" si="10"/>
        <v>840.0000000000001</v>
      </c>
      <c r="P20" s="49">
        <f t="shared" si="11"/>
        <v>180</v>
      </c>
      <c r="Q20" s="49">
        <f t="shared" si="12"/>
        <v>180</v>
      </c>
      <c r="R20" s="75">
        <f t="shared" si="15"/>
        <v>4400</v>
      </c>
      <c r="S20" s="73">
        <v>4400</v>
      </c>
      <c r="T20" s="73"/>
      <c r="U20" s="50">
        <f t="shared" si="14"/>
        <v>395</v>
      </c>
      <c r="V20" s="74">
        <v>395</v>
      </c>
      <c r="W20" s="74"/>
    </row>
    <row r="21" spans="1:23" ht="21" customHeight="1">
      <c r="A21" s="48">
        <v>14</v>
      </c>
      <c r="B21" s="44" t="s">
        <v>36</v>
      </c>
      <c r="C21" s="45">
        <f t="shared" si="7"/>
        <v>1</v>
      </c>
      <c r="D21" s="45">
        <f t="shared" si="18"/>
        <v>1</v>
      </c>
      <c r="E21" s="45">
        <f t="shared" si="19"/>
        <v>0</v>
      </c>
      <c r="F21" s="47">
        <v>1</v>
      </c>
      <c r="G21" s="49"/>
      <c r="H21" s="48">
        <v>0</v>
      </c>
      <c r="I21" s="49"/>
      <c r="J21" s="48">
        <f t="shared" si="20"/>
        <v>6000</v>
      </c>
      <c r="K21" s="49">
        <f t="shared" si="21"/>
        <v>5</v>
      </c>
      <c r="L21" s="49">
        <f t="shared" si="22"/>
        <v>20</v>
      </c>
      <c r="M21" s="49">
        <f t="shared" si="8"/>
        <v>6000</v>
      </c>
      <c r="N21" s="49">
        <f t="shared" si="9"/>
        <v>4800</v>
      </c>
      <c r="O21" s="49">
        <f t="shared" si="10"/>
        <v>840.0000000000001</v>
      </c>
      <c r="P21" s="49">
        <f t="shared" si="11"/>
        <v>180</v>
      </c>
      <c r="Q21" s="49">
        <f t="shared" si="12"/>
        <v>180</v>
      </c>
      <c r="R21" s="75">
        <f t="shared" si="15"/>
        <v>4320</v>
      </c>
      <c r="S21" s="73">
        <f t="shared" si="16"/>
        <v>4320</v>
      </c>
      <c r="T21" s="73"/>
      <c r="U21" s="50">
        <f t="shared" si="14"/>
        <v>475</v>
      </c>
      <c r="V21" s="74">
        <v>475</v>
      </c>
      <c r="W21" s="74"/>
    </row>
    <row r="22" spans="1:23" ht="15">
      <c r="A22" s="48">
        <v>15</v>
      </c>
      <c r="B22" s="44" t="s">
        <v>37</v>
      </c>
      <c r="C22" s="45">
        <f t="shared" si="7"/>
        <v>4</v>
      </c>
      <c r="D22" s="45">
        <f t="shared" si="18"/>
        <v>4</v>
      </c>
      <c r="E22" s="45">
        <f t="shared" si="19"/>
        <v>0</v>
      </c>
      <c r="F22" s="47">
        <v>2</v>
      </c>
      <c r="G22" s="49"/>
      <c r="H22" s="48">
        <v>2</v>
      </c>
      <c r="I22" s="49"/>
      <c r="J22" s="48">
        <f t="shared" si="20"/>
        <v>24000</v>
      </c>
      <c r="K22" s="49">
        <f t="shared" si="21"/>
        <v>20</v>
      </c>
      <c r="L22" s="49">
        <f t="shared" si="22"/>
        <v>80</v>
      </c>
      <c r="M22" s="49">
        <f t="shared" si="8"/>
        <v>24000</v>
      </c>
      <c r="N22" s="49">
        <f t="shared" si="9"/>
        <v>19200</v>
      </c>
      <c r="O22" s="49">
        <f t="shared" si="10"/>
        <v>3360.0000000000005</v>
      </c>
      <c r="P22" s="49">
        <f t="shared" si="11"/>
        <v>720</v>
      </c>
      <c r="Q22" s="49">
        <f t="shared" si="12"/>
        <v>720</v>
      </c>
      <c r="R22" s="75">
        <f t="shared" si="15"/>
        <v>17280</v>
      </c>
      <c r="S22" s="73">
        <f t="shared" si="16"/>
        <v>17280</v>
      </c>
      <c r="T22" s="73"/>
      <c r="U22" s="50">
        <f t="shared" si="14"/>
        <v>1900</v>
      </c>
      <c r="V22" s="74">
        <v>1900</v>
      </c>
      <c r="W22" s="74"/>
    </row>
    <row r="23" spans="1:23" ht="19.5" customHeight="1">
      <c r="A23" s="48">
        <v>16</v>
      </c>
      <c r="B23" s="44" t="s">
        <v>38</v>
      </c>
      <c r="C23" s="45">
        <f t="shared" si="7"/>
        <v>2</v>
      </c>
      <c r="D23" s="45">
        <f t="shared" si="18"/>
        <v>2</v>
      </c>
      <c r="E23" s="45">
        <f t="shared" si="19"/>
        <v>0</v>
      </c>
      <c r="F23" s="45">
        <v>1</v>
      </c>
      <c r="G23" s="45"/>
      <c r="H23" s="48">
        <v>1</v>
      </c>
      <c r="I23" s="45"/>
      <c r="J23" s="48">
        <f t="shared" si="20"/>
        <v>12000</v>
      </c>
      <c r="K23" s="49">
        <f t="shared" si="21"/>
        <v>10</v>
      </c>
      <c r="L23" s="49">
        <f t="shared" si="22"/>
        <v>40</v>
      </c>
      <c r="M23" s="45">
        <f>SUM(M24:M28)</f>
        <v>36000</v>
      </c>
      <c r="N23" s="49">
        <f t="shared" si="9"/>
        <v>9600</v>
      </c>
      <c r="O23" s="49">
        <f t="shared" si="10"/>
        <v>1680.0000000000002</v>
      </c>
      <c r="P23" s="49">
        <f t="shared" si="11"/>
        <v>360</v>
      </c>
      <c r="Q23" s="49">
        <f t="shared" si="12"/>
        <v>360</v>
      </c>
      <c r="R23" s="75">
        <f t="shared" si="15"/>
        <v>8640</v>
      </c>
      <c r="S23" s="73">
        <f t="shared" si="16"/>
        <v>8640</v>
      </c>
      <c r="T23" s="45"/>
      <c r="U23" s="50">
        <f t="shared" si="14"/>
        <v>950</v>
      </c>
      <c r="V23" s="74">
        <v>950</v>
      </c>
      <c r="W23" s="74"/>
    </row>
    <row r="24" spans="1:23" ht="15">
      <c r="A24" s="48">
        <v>17</v>
      </c>
      <c r="B24" s="44" t="s">
        <v>39</v>
      </c>
      <c r="C24" s="45">
        <f t="shared" si="7"/>
        <v>1</v>
      </c>
      <c r="D24" s="45">
        <f t="shared" si="18"/>
        <v>1</v>
      </c>
      <c r="E24" s="45">
        <f t="shared" si="19"/>
        <v>0</v>
      </c>
      <c r="F24" s="49">
        <v>0</v>
      </c>
      <c r="G24" s="47"/>
      <c r="H24" s="48">
        <v>1</v>
      </c>
      <c r="I24" s="47"/>
      <c r="J24" s="48">
        <f t="shared" si="20"/>
        <v>6000</v>
      </c>
      <c r="K24" s="49">
        <f t="shared" si="21"/>
        <v>5</v>
      </c>
      <c r="L24" s="49">
        <f t="shared" si="22"/>
        <v>20</v>
      </c>
      <c r="M24" s="49">
        <f t="shared" si="8"/>
        <v>6000</v>
      </c>
      <c r="N24" s="49">
        <f t="shared" si="9"/>
        <v>4800</v>
      </c>
      <c r="O24" s="49">
        <f t="shared" si="10"/>
        <v>840.0000000000001</v>
      </c>
      <c r="P24" s="49">
        <f t="shared" si="11"/>
        <v>180</v>
      </c>
      <c r="Q24" s="49">
        <f t="shared" si="12"/>
        <v>180</v>
      </c>
      <c r="R24" s="75">
        <f t="shared" si="15"/>
        <v>4320</v>
      </c>
      <c r="S24" s="73">
        <f t="shared" si="16"/>
        <v>4320</v>
      </c>
      <c r="T24" s="73"/>
      <c r="U24" s="50">
        <f t="shared" si="14"/>
        <v>475</v>
      </c>
      <c r="V24" s="74">
        <v>475</v>
      </c>
      <c r="W24" s="74"/>
    </row>
    <row r="25" spans="1:23" ht="15">
      <c r="A25" s="48">
        <v>18</v>
      </c>
      <c r="B25" s="44" t="s">
        <v>40</v>
      </c>
      <c r="C25" s="45">
        <f t="shared" si="7"/>
        <v>2</v>
      </c>
      <c r="D25" s="45">
        <f t="shared" si="18"/>
        <v>2</v>
      </c>
      <c r="E25" s="45">
        <f t="shared" si="19"/>
        <v>0</v>
      </c>
      <c r="F25" s="47">
        <v>1</v>
      </c>
      <c r="G25" s="49"/>
      <c r="H25" s="48">
        <v>1</v>
      </c>
      <c r="I25" s="49"/>
      <c r="J25" s="48">
        <f t="shared" si="20"/>
        <v>12000</v>
      </c>
      <c r="K25" s="49">
        <f t="shared" si="21"/>
        <v>10</v>
      </c>
      <c r="L25" s="49">
        <f t="shared" si="22"/>
        <v>40</v>
      </c>
      <c r="M25" s="49">
        <f t="shared" si="8"/>
        <v>12000</v>
      </c>
      <c r="N25" s="49">
        <f t="shared" si="9"/>
        <v>9600</v>
      </c>
      <c r="O25" s="49">
        <f t="shared" si="10"/>
        <v>1680.0000000000002</v>
      </c>
      <c r="P25" s="49">
        <f t="shared" si="11"/>
        <v>360</v>
      </c>
      <c r="Q25" s="49">
        <f t="shared" si="12"/>
        <v>360</v>
      </c>
      <c r="R25" s="75">
        <f t="shared" si="15"/>
        <v>8640</v>
      </c>
      <c r="S25" s="73">
        <f t="shared" si="16"/>
        <v>8640</v>
      </c>
      <c r="T25" s="73"/>
      <c r="U25" s="50">
        <f t="shared" si="14"/>
        <v>950</v>
      </c>
      <c r="V25" s="74">
        <v>950</v>
      </c>
      <c r="W25" s="74"/>
    </row>
    <row r="26" spans="1:23" ht="15">
      <c r="A26" s="48">
        <v>19</v>
      </c>
      <c r="B26" s="44" t="s">
        <v>41</v>
      </c>
      <c r="C26" s="45">
        <f t="shared" si="7"/>
        <v>1</v>
      </c>
      <c r="D26" s="45">
        <f t="shared" si="18"/>
        <v>1</v>
      </c>
      <c r="E26" s="45">
        <f t="shared" si="19"/>
        <v>0</v>
      </c>
      <c r="F26" s="47">
        <v>0</v>
      </c>
      <c r="G26" s="49"/>
      <c r="H26" s="48">
        <v>1</v>
      </c>
      <c r="I26" s="49"/>
      <c r="J26" s="48">
        <f t="shared" si="20"/>
        <v>6000</v>
      </c>
      <c r="K26" s="49">
        <f t="shared" si="21"/>
        <v>5</v>
      </c>
      <c r="L26" s="49">
        <f t="shared" si="22"/>
        <v>20</v>
      </c>
      <c r="M26" s="49">
        <f t="shared" si="8"/>
        <v>6000</v>
      </c>
      <c r="N26" s="49">
        <f t="shared" si="9"/>
        <v>4800</v>
      </c>
      <c r="O26" s="49">
        <f t="shared" si="10"/>
        <v>840.0000000000001</v>
      </c>
      <c r="P26" s="49">
        <f t="shared" si="11"/>
        <v>180</v>
      </c>
      <c r="Q26" s="49">
        <f t="shared" si="12"/>
        <v>180</v>
      </c>
      <c r="R26" s="75">
        <f t="shared" si="15"/>
        <v>4320</v>
      </c>
      <c r="S26" s="73">
        <f t="shared" si="16"/>
        <v>4320</v>
      </c>
      <c r="T26" s="73"/>
      <c r="U26" s="50">
        <f t="shared" si="14"/>
        <v>475</v>
      </c>
      <c r="V26" s="74">
        <v>475</v>
      </c>
      <c r="W26" s="74"/>
    </row>
    <row r="27" spans="1:23" ht="15">
      <c r="A27" s="48">
        <v>20</v>
      </c>
      <c r="B27" s="44" t="s">
        <v>42</v>
      </c>
      <c r="C27" s="45">
        <f t="shared" si="7"/>
        <v>1</v>
      </c>
      <c r="D27" s="45">
        <f t="shared" si="18"/>
        <v>1</v>
      </c>
      <c r="E27" s="45">
        <f t="shared" si="19"/>
        <v>0</v>
      </c>
      <c r="F27" s="47">
        <v>1</v>
      </c>
      <c r="G27" s="49"/>
      <c r="H27" s="48">
        <v>0</v>
      </c>
      <c r="I27" s="49"/>
      <c r="J27" s="48">
        <f t="shared" si="20"/>
        <v>6000</v>
      </c>
      <c r="K27" s="49">
        <f t="shared" si="21"/>
        <v>5</v>
      </c>
      <c r="L27" s="49">
        <f t="shared" si="22"/>
        <v>20</v>
      </c>
      <c r="M27" s="49">
        <f t="shared" si="8"/>
        <v>6000</v>
      </c>
      <c r="N27" s="49">
        <f t="shared" si="9"/>
        <v>4800</v>
      </c>
      <c r="O27" s="49">
        <f t="shared" si="10"/>
        <v>840.0000000000001</v>
      </c>
      <c r="P27" s="49">
        <f t="shared" si="11"/>
        <v>180</v>
      </c>
      <c r="Q27" s="49">
        <f t="shared" si="12"/>
        <v>180</v>
      </c>
      <c r="R27" s="75">
        <f t="shared" si="15"/>
        <v>4320</v>
      </c>
      <c r="S27" s="73">
        <f t="shared" si="16"/>
        <v>4320</v>
      </c>
      <c r="T27" s="73"/>
      <c r="U27" s="50">
        <f t="shared" si="14"/>
        <v>475</v>
      </c>
      <c r="V27" s="74">
        <v>475</v>
      </c>
      <c r="W27" s="74"/>
    </row>
    <row r="28" spans="1:23" ht="15">
      <c r="A28" s="48">
        <v>21</v>
      </c>
      <c r="B28" s="44" t="s">
        <v>43</v>
      </c>
      <c r="C28" s="45">
        <f t="shared" si="7"/>
        <v>1</v>
      </c>
      <c r="D28" s="45">
        <f t="shared" si="18"/>
        <v>1</v>
      </c>
      <c r="E28" s="45">
        <f t="shared" si="19"/>
        <v>0</v>
      </c>
      <c r="F28" s="47">
        <v>0</v>
      </c>
      <c r="G28" s="49"/>
      <c r="H28" s="48">
        <v>1</v>
      </c>
      <c r="I28" s="49"/>
      <c r="J28" s="48">
        <f t="shared" si="20"/>
        <v>6000</v>
      </c>
      <c r="K28" s="49">
        <f t="shared" si="21"/>
        <v>5</v>
      </c>
      <c r="L28" s="49">
        <f t="shared" si="22"/>
        <v>20</v>
      </c>
      <c r="M28" s="49">
        <f t="shared" si="8"/>
        <v>6000</v>
      </c>
      <c r="N28" s="49">
        <f t="shared" si="9"/>
        <v>4800</v>
      </c>
      <c r="O28" s="49">
        <f t="shared" si="10"/>
        <v>840.0000000000001</v>
      </c>
      <c r="P28" s="49">
        <f t="shared" si="11"/>
        <v>180</v>
      </c>
      <c r="Q28" s="49">
        <f t="shared" si="12"/>
        <v>180</v>
      </c>
      <c r="R28" s="75">
        <f t="shared" si="15"/>
        <v>4320</v>
      </c>
      <c r="S28" s="73">
        <f t="shared" si="16"/>
        <v>4320</v>
      </c>
      <c r="T28" s="73"/>
      <c r="U28" s="50">
        <f t="shared" si="14"/>
        <v>475</v>
      </c>
      <c r="V28" s="74">
        <v>475</v>
      </c>
      <c r="W28" s="74"/>
    </row>
    <row r="29" spans="1:23" ht="14.25" customHeight="1">
      <c r="A29" s="48">
        <v>22</v>
      </c>
      <c r="B29" s="44" t="s">
        <v>44</v>
      </c>
      <c r="C29" s="45">
        <f t="shared" si="7"/>
        <v>4</v>
      </c>
      <c r="D29" s="45">
        <f t="shared" si="18"/>
        <v>4</v>
      </c>
      <c r="E29" s="45">
        <f t="shared" si="19"/>
        <v>0</v>
      </c>
      <c r="F29" s="45">
        <v>4</v>
      </c>
      <c r="G29" s="45"/>
      <c r="H29" s="48">
        <v>0</v>
      </c>
      <c r="I29" s="45"/>
      <c r="J29" s="48">
        <f t="shared" si="20"/>
        <v>24000</v>
      </c>
      <c r="K29" s="49">
        <f t="shared" si="21"/>
        <v>20</v>
      </c>
      <c r="L29" s="49">
        <f t="shared" si="22"/>
        <v>80</v>
      </c>
      <c r="M29" s="45">
        <f>SUM(M30:M33)</f>
        <v>84000</v>
      </c>
      <c r="N29" s="49">
        <f t="shared" si="9"/>
        <v>19200</v>
      </c>
      <c r="O29" s="49">
        <f t="shared" si="10"/>
        <v>3360.0000000000005</v>
      </c>
      <c r="P29" s="49">
        <f t="shared" si="11"/>
        <v>720</v>
      </c>
      <c r="Q29" s="49">
        <f t="shared" si="12"/>
        <v>720</v>
      </c>
      <c r="R29" s="75">
        <f t="shared" si="15"/>
        <v>17280</v>
      </c>
      <c r="S29" s="73">
        <f t="shared" si="16"/>
        <v>17280</v>
      </c>
      <c r="T29" s="45"/>
      <c r="U29" s="50">
        <f t="shared" si="14"/>
        <v>1900</v>
      </c>
      <c r="V29" s="74">
        <v>1900</v>
      </c>
      <c r="W29" s="74"/>
    </row>
    <row r="30" spans="1:23" ht="14.25" customHeight="1">
      <c r="A30" s="48">
        <v>23</v>
      </c>
      <c r="B30" s="44" t="s">
        <v>45</v>
      </c>
      <c r="C30" s="45">
        <f t="shared" si="7"/>
        <v>1</v>
      </c>
      <c r="D30" s="45">
        <f t="shared" si="18"/>
        <v>1</v>
      </c>
      <c r="E30" s="45">
        <f t="shared" si="19"/>
        <v>0</v>
      </c>
      <c r="F30" s="49">
        <v>0</v>
      </c>
      <c r="G30" s="47"/>
      <c r="H30" s="48">
        <v>1</v>
      </c>
      <c r="I30" s="47"/>
      <c r="J30" s="48">
        <f t="shared" si="20"/>
        <v>6000</v>
      </c>
      <c r="K30" s="49">
        <f t="shared" si="21"/>
        <v>5</v>
      </c>
      <c r="L30" s="49">
        <f t="shared" si="22"/>
        <v>20</v>
      </c>
      <c r="M30" s="49">
        <f t="shared" si="8"/>
        <v>6000</v>
      </c>
      <c r="N30" s="49">
        <f t="shared" si="9"/>
        <v>4800</v>
      </c>
      <c r="O30" s="49">
        <f t="shared" si="10"/>
        <v>840.0000000000001</v>
      </c>
      <c r="P30" s="49">
        <f t="shared" si="11"/>
        <v>180</v>
      </c>
      <c r="Q30" s="49">
        <f t="shared" si="12"/>
        <v>180</v>
      </c>
      <c r="R30" s="75">
        <f t="shared" si="15"/>
        <v>4320</v>
      </c>
      <c r="S30" s="73">
        <f t="shared" si="16"/>
        <v>4320</v>
      </c>
      <c r="T30" s="73"/>
      <c r="U30" s="50">
        <f t="shared" si="14"/>
        <v>475</v>
      </c>
      <c r="V30" s="74">
        <v>475</v>
      </c>
      <c r="W30" s="74"/>
    </row>
    <row r="31" spans="1:23" s="34" customFormat="1" ht="14.25" customHeight="1">
      <c r="A31" s="50"/>
      <c r="B31" s="51" t="s">
        <v>46</v>
      </c>
      <c r="C31" s="52">
        <f aca="true" t="shared" si="23" ref="C31:T31">SUM(C32:C36)</f>
        <v>9</v>
      </c>
      <c r="D31" s="52">
        <f t="shared" si="23"/>
        <v>9</v>
      </c>
      <c r="E31" s="52">
        <f t="shared" si="23"/>
        <v>0</v>
      </c>
      <c r="F31" s="52">
        <f t="shared" si="23"/>
        <v>5</v>
      </c>
      <c r="G31" s="52">
        <f t="shared" si="23"/>
        <v>0</v>
      </c>
      <c r="H31" s="52">
        <f t="shared" si="23"/>
        <v>4</v>
      </c>
      <c r="I31" s="52">
        <f t="shared" si="23"/>
        <v>0</v>
      </c>
      <c r="J31" s="52">
        <f t="shared" si="23"/>
        <v>54000</v>
      </c>
      <c r="K31" s="52">
        <f t="shared" si="23"/>
        <v>45</v>
      </c>
      <c r="L31" s="52">
        <f t="shared" si="23"/>
        <v>180</v>
      </c>
      <c r="M31" s="52">
        <f t="shared" si="23"/>
        <v>54000</v>
      </c>
      <c r="N31" s="52">
        <f t="shared" si="23"/>
        <v>43200</v>
      </c>
      <c r="O31" s="52">
        <f t="shared" si="23"/>
        <v>7560.000000000001</v>
      </c>
      <c r="P31" s="52">
        <f t="shared" si="23"/>
        <v>1620</v>
      </c>
      <c r="Q31" s="52">
        <f t="shared" si="23"/>
        <v>1620</v>
      </c>
      <c r="R31" s="52">
        <f t="shared" si="23"/>
        <v>38880</v>
      </c>
      <c r="S31" s="52">
        <f t="shared" si="23"/>
        <v>38880</v>
      </c>
      <c r="T31" s="52">
        <f t="shared" si="23"/>
        <v>0</v>
      </c>
      <c r="U31" s="50">
        <f t="shared" si="14"/>
        <v>4275</v>
      </c>
      <c r="V31" s="50">
        <v>4275</v>
      </c>
      <c r="W31" s="50"/>
    </row>
    <row r="32" spans="1:23" ht="15">
      <c r="A32" s="48">
        <v>24</v>
      </c>
      <c r="B32" s="44" t="s">
        <v>47</v>
      </c>
      <c r="C32" s="45">
        <f t="shared" si="7"/>
        <v>1</v>
      </c>
      <c r="D32" s="45">
        <f aca="true" t="shared" si="24" ref="D32:E36">F32+H32</f>
        <v>1</v>
      </c>
      <c r="E32" s="45">
        <f t="shared" si="24"/>
        <v>0</v>
      </c>
      <c r="F32" s="47">
        <v>1</v>
      </c>
      <c r="G32" s="49"/>
      <c r="H32" s="48">
        <v>0</v>
      </c>
      <c r="I32" s="49"/>
      <c r="J32" s="48">
        <f>C32*6000</f>
        <v>6000</v>
      </c>
      <c r="K32" s="49">
        <f>C32*5</f>
        <v>5</v>
      </c>
      <c r="L32" s="49">
        <f>C32*20</f>
        <v>20</v>
      </c>
      <c r="M32" s="49">
        <f t="shared" si="8"/>
        <v>6000</v>
      </c>
      <c r="N32" s="49">
        <f t="shared" si="9"/>
        <v>4800</v>
      </c>
      <c r="O32" s="49">
        <f t="shared" si="10"/>
        <v>840.0000000000001</v>
      </c>
      <c r="P32" s="49">
        <f t="shared" si="11"/>
        <v>180</v>
      </c>
      <c r="Q32" s="49">
        <f t="shared" si="12"/>
        <v>180</v>
      </c>
      <c r="R32" s="75">
        <f t="shared" si="15"/>
        <v>4320</v>
      </c>
      <c r="S32" s="73">
        <f t="shared" si="16"/>
        <v>4320</v>
      </c>
      <c r="T32" s="73"/>
      <c r="U32" s="50">
        <f t="shared" si="14"/>
        <v>475</v>
      </c>
      <c r="V32" s="74">
        <v>475</v>
      </c>
      <c r="W32" s="74"/>
    </row>
    <row r="33" spans="1:23" ht="15">
      <c r="A33" s="48">
        <v>25</v>
      </c>
      <c r="B33" s="44" t="s">
        <v>48</v>
      </c>
      <c r="C33" s="45">
        <f t="shared" si="7"/>
        <v>3</v>
      </c>
      <c r="D33" s="45">
        <f t="shared" si="24"/>
        <v>3</v>
      </c>
      <c r="E33" s="45">
        <f t="shared" si="24"/>
        <v>0</v>
      </c>
      <c r="F33" s="47">
        <v>2</v>
      </c>
      <c r="G33" s="49"/>
      <c r="H33" s="48">
        <v>1</v>
      </c>
      <c r="I33" s="49"/>
      <c r="J33" s="48">
        <f>C33*6000</f>
        <v>18000</v>
      </c>
      <c r="K33" s="49">
        <f>C33*5</f>
        <v>15</v>
      </c>
      <c r="L33" s="49">
        <f>C33*20</f>
        <v>60</v>
      </c>
      <c r="M33" s="49">
        <f t="shared" si="8"/>
        <v>18000</v>
      </c>
      <c r="N33" s="49">
        <f t="shared" si="9"/>
        <v>14400</v>
      </c>
      <c r="O33" s="49">
        <f t="shared" si="10"/>
        <v>2520.0000000000005</v>
      </c>
      <c r="P33" s="49">
        <f t="shared" si="11"/>
        <v>540</v>
      </c>
      <c r="Q33" s="49">
        <f t="shared" si="12"/>
        <v>540</v>
      </c>
      <c r="R33" s="75">
        <f t="shared" si="15"/>
        <v>12960</v>
      </c>
      <c r="S33" s="73">
        <f t="shared" si="16"/>
        <v>12960</v>
      </c>
      <c r="T33" s="73"/>
      <c r="U33" s="50">
        <f t="shared" si="14"/>
        <v>1425</v>
      </c>
      <c r="V33" s="74">
        <v>1425</v>
      </c>
      <c r="W33" s="74"/>
    </row>
    <row r="34" spans="1:23" ht="21.75" customHeight="1">
      <c r="A34" s="48">
        <v>26</v>
      </c>
      <c r="B34" s="44" t="s">
        <v>49</v>
      </c>
      <c r="C34" s="45">
        <f t="shared" si="7"/>
        <v>2</v>
      </c>
      <c r="D34" s="45">
        <f t="shared" si="24"/>
        <v>2</v>
      </c>
      <c r="E34" s="45">
        <f t="shared" si="24"/>
        <v>0</v>
      </c>
      <c r="F34" s="45">
        <v>1</v>
      </c>
      <c r="G34" s="45"/>
      <c r="H34" s="48">
        <v>1</v>
      </c>
      <c r="I34" s="45"/>
      <c r="J34" s="48">
        <f>C34*6000</f>
        <v>12000</v>
      </c>
      <c r="K34" s="49">
        <f>C34*5</f>
        <v>10</v>
      </c>
      <c r="L34" s="49">
        <f>C34*20</f>
        <v>40</v>
      </c>
      <c r="M34" s="49">
        <f t="shared" si="8"/>
        <v>12000</v>
      </c>
      <c r="N34" s="49">
        <f t="shared" si="9"/>
        <v>9600</v>
      </c>
      <c r="O34" s="49">
        <f t="shared" si="10"/>
        <v>1680.0000000000002</v>
      </c>
      <c r="P34" s="49">
        <f t="shared" si="11"/>
        <v>360</v>
      </c>
      <c r="Q34" s="49">
        <f t="shared" si="12"/>
        <v>360</v>
      </c>
      <c r="R34" s="75">
        <f t="shared" si="15"/>
        <v>8640</v>
      </c>
      <c r="S34" s="73">
        <f t="shared" si="16"/>
        <v>8640</v>
      </c>
      <c r="T34" s="73"/>
      <c r="U34" s="50">
        <f t="shared" si="14"/>
        <v>950</v>
      </c>
      <c r="V34" s="74">
        <v>950</v>
      </c>
      <c r="W34" s="74"/>
    </row>
    <row r="35" spans="1:23" ht="15">
      <c r="A35" s="48">
        <v>27</v>
      </c>
      <c r="B35" s="44" t="s">
        <v>50</v>
      </c>
      <c r="C35" s="45">
        <f t="shared" si="7"/>
        <v>1</v>
      </c>
      <c r="D35" s="45">
        <f t="shared" si="24"/>
        <v>1</v>
      </c>
      <c r="E35" s="45">
        <f t="shared" si="24"/>
        <v>0</v>
      </c>
      <c r="F35" s="45">
        <v>0</v>
      </c>
      <c r="G35" s="49"/>
      <c r="H35" s="48">
        <v>1</v>
      </c>
      <c r="I35" s="49"/>
      <c r="J35" s="48">
        <f>C35*6000</f>
        <v>6000</v>
      </c>
      <c r="K35" s="49">
        <f>C35*5</f>
        <v>5</v>
      </c>
      <c r="L35" s="49">
        <f>C35*20</f>
        <v>20</v>
      </c>
      <c r="M35" s="49">
        <f t="shared" si="8"/>
        <v>6000</v>
      </c>
      <c r="N35" s="49">
        <f t="shared" si="9"/>
        <v>4800</v>
      </c>
      <c r="O35" s="49">
        <f t="shared" si="10"/>
        <v>840.0000000000001</v>
      </c>
      <c r="P35" s="49">
        <f t="shared" si="11"/>
        <v>180</v>
      </c>
      <c r="Q35" s="49">
        <f t="shared" si="12"/>
        <v>180</v>
      </c>
      <c r="R35" s="75">
        <f t="shared" si="15"/>
        <v>4320</v>
      </c>
      <c r="S35" s="73">
        <f t="shared" si="16"/>
        <v>4320</v>
      </c>
      <c r="T35" s="73"/>
      <c r="U35" s="50">
        <f t="shared" si="14"/>
        <v>475</v>
      </c>
      <c r="V35" s="74">
        <v>475</v>
      </c>
      <c r="W35" s="74"/>
    </row>
    <row r="36" spans="1:23" ht="17.25" customHeight="1">
      <c r="A36" s="48">
        <v>28</v>
      </c>
      <c r="B36" s="44" t="s">
        <v>51</v>
      </c>
      <c r="C36" s="45">
        <f t="shared" si="7"/>
        <v>2</v>
      </c>
      <c r="D36" s="45">
        <f t="shared" si="24"/>
        <v>2</v>
      </c>
      <c r="E36" s="45">
        <f t="shared" si="24"/>
        <v>0</v>
      </c>
      <c r="F36" s="45">
        <v>1</v>
      </c>
      <c r="G36" s="45"/>
      <c r="H36" s="48">
        <v>1</v>
      </c>
      <c r="I36" s="45"/>
      <c r="J36" s="48">
        <f>C36*6000</f>
        <v>12000</v>
      </c>
      <c r="K36" s="49">
        <f>C36*5</f>
        <v>10</v>
      </c>
      <c r="L36" s="49">
        <f>C36*20</f>
        <v>40</v>
      </c>
      <c r="M36" s="49">
        <f t="shared" si="8"/>
        <v>12000</v>
      </c>
      <c r="N36" s="49">
        <f t="shared" si="9"/>
        <v>9600</v>
      </c>
      <c r="O36" s="49">
        <f t="shared" si="10"/>
        <v>1680.0000000000002</v>
      </c>
      <c r="P36" s="49">
        <f t="shared" si="11"/>
        <v>360</v>
      </c>
      <c r="Q36" s="49">
        <f t="shared" si="12"/>
        <v>360</v>
      </c>
      <c r="R36" s="75">
        <f t="shared" si="15"/>
        <v>8640</v>
      </c>
      <c r="S36" s="73">
        <f t="shared" si="16"/>
        <v>8640</v>
      </c>
      <c r="T36" s="73"/>
      <c r="U36" s="50">
        <f t="shared" si="14"/>
        <v>950</v>
      </c>
      <c r="V36" s="74">
        <v>950</v>
      </c>
      <c r="W36" s="74"/>
    </row>
    <row r="37" spans="1:23" s="34" customFormat="1" ht="17.25" customHeight="1">
      <c r="A37" s="50"/>
      <c r="B37" s="51" t="s">
        <v>52</v>
      </c>
      <c r="C37" s="52">
        <f aca="true" t="shared" si="25" ref="C37:T37">SUM(C38:C43)</f>
        <v>11</v>
      </c>
      <c r="D37" s="52">
        <f t="shared" si="25"/>
        <v>11</v>
      </c>
      <c r="E37" s="52">
        <f t="shared" si="25"/>
        <v>0</v>
      </c>
      <c r="F37" s="52">
        <f t="shared" si="25"/>
        <v>8</v>
      </c>
      <c r="G37" s="52">
        <f t="shared" si="25"/>
        <v>0</v>
      </c>
      <c r="H37" s="52">
        <f t="shared" si="25"/>
        <v>3</v>
      </c>
      <c r="I37" s="52">
        <f t="shared" si="25"/>
        <v>0</v>
      </c>
      <c r="J37" s="52">
        <f t="shared" si="25"/>
        <v>66000</v>
      </c>
      <c r="K37" s="52">
        <f t="shared" si="25"/>
        <v>55</v>
      </c>
      <c r="L37" s="52">
        <f t="shared" si="25"/>
        <v>220</v>
      </c>
      <c r="M37" s="52">
        <f t="shared" si="25"/>
        <v>78000</v>
      </c>
      <c r="N37" s="52">
        <f t="shared" si="25"/>
        <v>52800</v>
      </c>
      <c r="O37" s="52">
        <f t="shared" si="25"/>
        <v>9240.000000000002</v>
      </c>
      <c r="P37" s="52">
        <f t="shared" si="25"/>
        <v>1980</v>
      </c>
      <c r="Q37" s="52">
        <f t="shared" si="25"/>
        <v>1980</v>
      </c>
      <c r="R37" s="52">
        <f t="shared" si="25"/>
        <v>47520</v>
      </c>
      <c r="S37" s="52">
        <f t="shared" si="25"/>
        <v>47520</v>
      </c>
      <c r="T37" s="52">
        <f t="shared" si="25"/>
        <v>0</v>
      </c>
      <c r="U37" s="50">
        <f t="shared" si="14"/>
        <v>5225</v>
      </c>
      <c r="V37" s="50">
        <v>5225</v>
      </c>
      <c r="W37" s="50"/>
    </row>
    <row r="38" spans="1:23" ht="15">
      <c r="A38" s="48">
        <v>29</v>
      </c>
      <c r="B38" s="44" t="s">
        <v>53</v>
      </c>
      <c r="C38" s="45">
        <f t="shared" si="7"/>
        <v>1</v>
      </c>
      <c r="D38" s="45">
        <f aca="true" t="shared" si="26" ref="D38:D43">F38+H38</f>
        <v>1</v>
      </c>
      <c r="E38" s="45">
        <f aca="true" t="shared" si="27" ref="E38:E43">G38+I38</f>
        <v>0</v>
      </c>
      <c r="F38" s="45">
        <v>1</v>
      </c>
      <c r="G38" s="49"/>
      <c r="H38" s="48">
        <v>0</v>
      </c>
      <c r="I38" s="49"/>
      <c r="J38" s="48">
        <f aca="true" t="shared" si="28" ref="J38:J43">C38*6000</f>
        <v>6000</v>
      </c>
      <c r="K38" s="49">
        <f aca="true" t="shared" si="29" ref="K38:K43">C38*5</f>
        <v>5</v>
      </c>
      <c r="L38" s="49">
        <f aca="true" t="shared" si="30" ref="L38:L43">C38*20</f>
        <v>20</v>
      </c>
      <c r="M38" s="49">
        <f t="shared" si="8"/>
        <v>6000</v>
      </c>
      <c r="N38" s="49">
        <f t="shared" si="9"/>
        <v>4800</v>
      </c>
      <c r="O38" s="49">
        <f t="shared" si="10"/>
        <v>840.0000000000001</v>
      </c>
      <c r="P38" s="49">
        <f t="shared" si="11"/>
        <v>180</v>
      </c>
      <c r="Q38" s="49">
        <f t="shared" si="12"/>
        <v>180</v>
      </c>
      <c r="R38" s="75">
        <f t="shared" si="15"/>
        <v>4320</v>
      </c>
      <c r="S38" s="73">
        <f t="shared" si="16"/>
        <v>4320</v>
      </c>
      <c r="T38" s="73"/>
      <c r="U38" s="50">
        <f t="shared" si="14"/>
        <v>475</v>
      </c>
      <c r="V38" s="74">
        <v>475</v>
      </c>
      <c r="W38" s="74"/>
    </row>
    <row r="39" spans="1:23" ht="15">
      <c r="A39" s="48">
        <v>30</v>
      </c>
      <c r="B39" s="44" t="s">
        <v>54</v>
      </c>
      <c r="C39" s="45">
        <f t="shared" si="7"/>
        <v>1</v>
      </c>
      <c r="D39" s="45">
        <f t="shared" si="26"/>
        <v>1</v>
      </c>
      <c r="E39" s="45">
        <f t="shared" si="27"/>
        <v>0</v>
      </c>
      <c r="F39" s="45">
        <v>0</v>
      </c>
      <c r="G39" s="49"/>
      <c r="H39" s="48">
        <v>1</v>
      </c>
      <c r="I39" s="49"/>
      <c r="J39" s="48">
        <f t="shared" si="28"/>
        <v>6000</v>
      </c>
      <c r="K39" s="49">
        <f t="shared" si="29"/>
        <v>5</v>
      </c>
      <c r="L39" s="49">
        <f t="shared" si="30"/>
        <v>20</v>
      </c>
      <c r="M39" s="49">
        <f t="shared" si="8"/>
        <v>6000</v>
      </c>
      <c r="N39" s="49">
        <f t="shared" si="9"/>
        <v>4800</v>
      </c>
      <c r="O39" s="49">
        <f t="shared" si="10"/>
        <v>840.0000000000001</v>
      </c>
      <c r="P39" s="49">
        <f t="shared" si="11"/>
        <v>180</v>
      </c>
      <c r="Q39" s="49">
        <f t="shared" si="12"/>
        <v>180</v>
      </c>
      <c r="R39" s="75">
        <f t="shared" si="15"/>
        <v>4320</v>
      </c>
      <c r="S39" s="73">
        <f t="shared" si="16"/>
        <v>4320</v>
      </c>
      <c r="T39" s="73"/>
      <c r="U39" s="50">
        <f t="shared" si="14"/>
        <v>475</v>
      </c>
      <c r="V39" s="74">
        <v>475</v>
      </c>
      <c r="W39" s="74"/>
    </row>
    <row r="40" spans="1:23" ht="15">
      <c r="A40" s="48">
        <v>31</v>
      </c>
      <c r="B40" s="44" t="s">
        <v>55</v>
      </c>
      <c r="C40" s="45">
        <f t="shared" si="7"/>
        <v>1</v>
      </c>
      <c r="D40" s="45">
        <f t="shared" si="26"/>
        <v>1</v>
      </c>
      <c r="E40" s="45">
        <f t="shared" si="27"/>
        <v>0</v>
      </c>
      <c r="F40" s="45">
        <v>1</v>
      </c>
      <c r="G40" s="49"/>
      <c r="H40" s="48">
        <v>0</v>
      </c>
      <c r="I40" s="49"/>
      <c r="J40" s="48">
        <f t="shared" si="28"/>
        <v>6000</v>
      </c>
      <c r="K40" s="49">
        <f t="shared" si="29"/>
        <v>5</v>
      </c>
      <c r="L40" s="49">
        <f t="shared" si="30"/>
        <v>20</v>
      </c>
      <c r="M40" s="49">
        <f t="shared" si="8"/>
        <v>6000</v>
      </c>
      <c r="N40" s="49">
        <f t="shared" si="9"/>
        <v>4800</v>
      </c>
      <c r="O40" s="49">
        <f t="shared" si="10"/>
        <v>840.0000000000001</v>
      </c>
      <c r="P40" s="49">
        <f t="shared" si="11"/>
        <v>180</v>
      </c>
      <c r="Q40" s="49">
        <f t="shared" si="12"/>
        <v>180</v>
      </c>
      <c r="R40" s="75">
        <f t="shared" si="15"/>
        <v>4320</v>
      </c>
      <c r="S40" s="73">
        <f t="shared" si="16"/>
        <v>4320</v>
      </c>
      <c r="T40" s="73"/>
      <c r="U40" s="50">
        <f t="shared" si="14"/>
        <v>475</v>
      </c>
      <c r="V40" s="74">
        <v>475</v>
      </c>
      <c r="W40" s="74"/>
    </row>
    <row r="41" spans="1:23" ht="18" customHeight="1">
      <c r="A41" s="48">
        <v>32</v>
      </c>
      <c r="B41" s="44" t="s">
        <v>56</v>
      </c>
      <c r="C41" s="45">
        <f t="shared" si="7"/>
        <v>1</v>
      </c>
      <c r="D41" s="45">
        <f t="shared" si="26"/>
        <v>1</v>
      </c>
      <c r="E41" s="45">
        <f t="shared" si="27"/>
        <v>0</v>
      </c>
      <c r="F41" s="45">
        <v>1</v>
      </c>
      <c r="G41" s="45"/>
      <c r="H41" s="48">
        <v>0</v>
      </c>
      <c r="I41" s="45"/>
      <c r="J41" s="48">
        <f t="shared" si="28"/>
        <v>6000</v>
      </c>
      <c r="K41" s="49">
        <f t="shared" si="29"/>
        <v>5</v>
      </c>
      <c r="L41" s="49">
        <f t="shared" si="30"/>
        <v>20</v>
      </c>
      <c r="M41" s="49">
        <f t="shared" si="8"/>
        <v>6000</v>
      </c>
      <c r="N41" s="49">
        <f t="shared" si="9"/>
        <v>4800</v>
      </c>
      <c r="O41" s="49">
        <f t="shared" si="10"/>
        <v>840.0000000000001</v>
      </c>
      <c r="P41" s="49">
        <f t="shared" si="11"/>
        <v>180</v>
      </c>
      <c r="Q41" s="49">
        <f t="shared" si="12"/>
        <v>180</v>
      </c>
      <c r="R41" s="75">
        <f t="shared" si="15"/>
        <v>4320</v>
      </c>
      <c r="S41" s="73">
        <f t="shared" si="16"/>
        <v>4320</v>
      </c>
      <c r="T41" s="73"/>
      <c r="U41" s="50">
        <f t="shared" si="14"/>
        <v>475</v>
      </c>
      <c r="V41" s="74">
        <v>475</v>
      </c>
      <c r="W41" s="74"/>
    </row>
    <row r="42" spans="1:23" ht="15">
      <c r="A42" s="48">
        <v>33</v>
      </c>
      <c r="B42" s="44" t="s">
        <v>57</v>
      </c>
      <c r="C42" s="45">
        <f t="shared" si="7"/>
        <v>4</v>
      </c>
      <c r="D42" s="45">
        <f t="shared" si="26"/>
        <v>4</v>
      </c>
      <c r="E42" s="45">
        <f t="shared" si="27"/>
        <v>0</v>
      </c>
      <c r="F42" s="45">
        <v>3</v>
      </c>
      <c r="G42" s="49"/>
      <c r="H42" s="48">
        <v>1</v>
      </c>
      <c r="I42" s="49"/>
      <c r="J42" s="48">
        <f t="shared" si="28"/>
        <v>24000</v>
      </c>
      <c r="K42" s="49">
        <f t="shared" si="29"/>
        <v>20</v>
      </c>
      <c r="L42" s="49">
        <f t="shared" si="30"/>
        <v>80</v>
      </c>
      <c r="M42" s="49">
        <f t="shared" si="8"/>
        <v>24000</v>
      </c>
      <c r="N42" s="49">
        <f t="shared" si="9"/>
        <v>19200</v>
      </c>
      <c r="O42" s="49">
        <f t="shared" si="10"/>
        <v>3360.0000000000005</v>
      </c>
      <c r="P42" s="49">
        <f t="shared" si="11"/>
        <v>720</v>
      </c>
      <c r="Q42" s="49">
        <f t="shared" si="12"/>
        <v>720</v>
      </c>
      <c r="R42" s="75">
        <f t="shared" si="15"/>
        <v>17280</v>
      </c>
      <c r="S42" s="73">
        <f t="shared" si="16"/>
        <v>17280</v>
      </c>
      <c r="T42" s="73"/>
      <c r="U42" s="50">
        <f t="shared" si="14"/>
        <v>1900</v>
      </c>
      <c r="V42" s="74">
        <v>1900</v>
      </c>
      <c r="W42" s="74"/>
    </row>
    <row r="43" spans="1:23" ht="18" customHeight="1">
      <c r="A43" s="48">
        <v>34</v>
      </c>
      <c r="B43" s="44" t="s">
        <v>58</v>
      </c>
      <c r="C43" s="45">
        <f t="shared" si="7"/>
        <v>3</v>
      </c>
      <c r="D43" s="45">
        <f t="shared" si="26"/>
        <v>3</v>
      </c>
      <c r="E43" s="45">
        <f t="shared" si="27"/>
        <v>0</v>
      </c>
      <c r="F43" s="45">
        <v>2</v>
      </c>
      <c r="G43" s="45"/>
      <c r="H43" s="48">
        <v>1</v>
      </c>
      <c r="I43" s="45"/>
      <c r="J43" s="48">
        <f t="shared" si="28"/>
        <v>18000</v>
      </c>
      <c r="K43" s="49">
        <f t="shared" si="29"/>
        <v>15</v>
      </c>
      <c r="L43" s="49">
        <f t="shared" si="30"/>
        <v>60</v>
      </c>
      <c r="M43" s="45">
        <f>SUM(M55:M58)</f>
        <v>30000</v>
      </c>
      <c r="N43" s="49">
        <f t="shared" si="9"/>
        <v>14400</v>
      </c>
      <c r="O43" s="49">
        <f t="shared" si="10"/>
        <v>2520.0000000000005</v>
      </c>
      <c r="P43" s="49">
        <f t="shared" si="11"/>
        <v>540</v>
      </c>
      <c r="Q43" s="49">
        <f t="shared" si="12"/>
        <v>540</v>
      </c>
      <c r="R43" s="75">
        <f t="shared" si="15"/>
        <v>12960</v>
      </c>
      <c r="S43" s="73">
        <f t="shared" si="16"/>
        <v>12960</v>
      </c>
      <c r="T43" s="45"/>
      <c r="U43" s="50">
        <f t="shared" si="14"/>
        <v>1425</v>
      </c>
      <c r="V43" s="74">
        <v>1425</v>
      </c>
      <c r="W43" s="74"/>
    </row>
    <row r="44" spans="1:23" s="34" customFormat="1" ht="18" customHeight="1">
      <c r="A44" s="50"/>
      <c r="B44" s="51" t="s">
        <v>59</v>
      </c>
      <c r="C44" s="52">
        <f>SUM(C45:C47)</f>
        <v>4</v>
      </c>
      <c r="D44" s="52">
        <f aca="true" t="shared" si="31" ref="D44:T44">SUM(D45:D47)</f>
        <v>4</v>
      </c>
      <c r="E44" s="52">
        <f t="shared" si="31"/>
        <v>0</v>
      </c>
      <c r="F44" s="52">
        <f t="shared" si="31"/>
        <v>1</v>
      </c>
      <c r="G44" s="52">
        <f t="shared" si="31"/>
        <v>0</v>
      </c>
      <c r="H44" s="52">
        <f t="shared" si="31"/>
        <v>3</v>
      </c>
      <c r="I44" s="52">
        <f t="shared" si="31"/>
        <v>0</v>
      </c>
      <c r="J44" s="52">
        <f t="shared" si="31"/>
        <v>24000</v>
      </c>
      <c r="K44" s="52">
        <f t="shared" si="31"/>
        <v>20</v>
      </c>
      <c r="L44" s="52">
        <f t="shared" si="31"/>
        <v>80</v>
      </c>
      <c r="M44" s="52">
        <f t="shared" si="31"/>
        <v>0</v>
      </c>
      <c r="N44" s="52">
        <f t="shared" si="31"/>
        <v>19200</v>
      </c>
      <c r="O44" s="52">
        <f t="shared" si="31"/>
        <v>3360.0000000000005</v>
      </c>
      <c r="P44" s="52">
        <f t="shared" si="31"/>
        <v>720</v>
      </c>
      <c r="Q44" s="52">
        <f t="shared" si="31"/>
        <v>720</v>
      </c>
      <c r="R44" s="52">
        <f t="shared" si="31"/>
        <v>17280</v>
      </c>
      <c r="S44" s="52">
        <f t="shared" si="31"/>
        <v>17280</v>
      </c>
      <c r="T44" s="52">
        <f t="shared" si="31"/>
        <v>0</v>
      </c>
      <c r="U44" s="50">
        <f t="shared" si="14"/>
        <v>1900</v>
      </c>
      <c r="V44" s="50">
        <v>1900</v>
      </c>
      <c r="W44" s="50"/>
    </row>
    <row r="45" spans="1:23" ht="18" customHeight="1">
      <c r="A45" s="48">
        <v>35</v>
      </c>
      <c r="B45" s="44" t="s">
        <v>60</v>
      </c>
      <c r="C45" s="45">
        <f t="shared" si="7"/>
        <v>1</v>
      </c>
      <c r="D45" s="45">
        <f aca="true" t="shared" si="32" ref="D45:E47">F45+H45</f>
        <v>1</v>
      </c>
      <c r="E45" s="45">
        <f t="shared" si="32"/>
        <v>0</v>
      </c>
      <c r="F45" s="45">
        <v>0</v>
      </c>
      <c r="G45" s="45"/>
      <c r="H45" s="48">
        <v>1</v>
      </c>
      <c r="I45" s="45"/>
      <c r="J45" s="48">
        <f>C45*6000</f>
        <v>6000</v>
      </c>
      <c r="K45" s="49">
        <f>C45*5</f>
        <v>5</v>
      </c>
      <c r="L45" s="49">
        <f>C45*20</f>
        <v>20</v>
      </c>
      <c r="M45" s="45"/>
      <c r="N45" s="49">
        <f t="shared" si="9"/>
        <v>4800</v>
      </c>
      <c r="O45" s="49">
        <f t="shared" si="10"/>
        <v>840.0000000000001</v>
      </c>
      <c r="P45" s="49">
        <f t="shared" si="11"/>
        <v>180</v>
      </c>
      <c r="Q45" s="49">
        <f t="shared" si="12"/>
        <v>180</v>
      </c>
      <c r="R45" s="73">
        <v>4320</v>
      </c>
      <c r="S45" s="73">
        <f t="shared" si="16"/>
        <v>4320</v>
      </c>
      <c r="T45" s="45"/>
      <c r="U45" s="50">
        <f t="shared" si="14"/>
        <v>475</v>
      </c>
      <c r="V45" s="74">
        <v>475</v>
      </c>
      <c r="W45" s="74"/>
    </row>
    <row r="46" spans="1:23" ht="18" customHeight="1">
      <c r="A46" s="48">
        <v>36</v>
      </c>
      <c r="B46" s="44" t="s">
        <v>61</v>
      </c>
      <c r="C46" s="45">
        <f t="shared" si="7"/>
        <v>2</v>
      </c>
      <c r="D46" s="45">
        <f t="shared" si="32"/>
        <v>2</v>
      </c>
      <c r="E46" s="45">
        <f t="shared" si="32"/>
        <v>0</v>
      </c>
      <c r="F46" s="45">
        <v>1</v>
      </c>
      <c r="G46" s="45"/>
      <c r="H46" s="48">
        <v>1</v>
      </c>
      <c r="I46" s="45"/>
      <c r="J46" s="48">
        <f>C46*6000</f>
        <v>12000</v>
      </c>
      <c r="K46" s="49">
        <f>C46*5</f>
        <v>10</v>
      </c>
      <c r="L46" s="49">
        <f>C46*20</f>
        <v>40</v>
      </c>
      <c r="M46" s="45"/>
      <c r="N46" s="49">
        <f t="shared" si="9"/>
        <v>9600</v>
      </c>
      <c r="O46" s="49">
        <f t="shared" si="10"/>
        <v>1680.0000000000002</v>
      </c>
      <c r="P46" s="49">
        <f t="shared" si="11"/>
        <v>360</v>
      </c>
      <c r="Q46" s="49">
        <f t="shared" si="12"/>
        <v>360</v>
      </c>
      <c r="R46" s="73">
        <v>8640</v>
      </c>
      <c r="S46" s="73">
        <f t="shared" si="16"/>
        <v>8640</v>
      </c>
      <c r="T46" s="45"/>
      <c r="U46" s="50">
        <f t="shared" si="14"/>
        <v>950</v>
      </c>
      <c r="V46" s="74">
        <v>950</v>
      </c>
      <c r="W46" s="74"/>
    </row>
    <row r="47" spans="1:23" ht="18" customHeight="1">
      <c r="A47" s="48">
        <v>37</v>
      </c>
      <c r="B47" s="44" t="s">
        <v>62</v>
      </c>
      <c r="C47" s="45">
        <f t="shared" si="7"/>
        <v>1</v>
      </c>
      <c r="D47" s="45">
        <f t="shared" si="32"/>
        <v>1</v>
      </c>
      <c r="E47" s="45">
        <f t="shared" si="32"/>
        <v>0</v>
      </c>
      <c r="F47" s="45">
        <v>0</v>
      </c>
      <c r="G47" s="45"/>
      <c r="H47" s="48">
        <v>1</v>
      </c>
      <c r="I47" s="45"/>
      <c r="J47" s="48">
        <f>C47*6000</f>
        <v>6000</v>
      </c>
      <c r="K47" s="49">
        <f>C47*5</f>
        <v>5</v>
      </c>
      <c r="L47" s="49">
        <f>C47*20</f>
        <v>20</v>
      </c>
      <c r="M47" s="45"/>
      <c r="N47" s="49">
        <f t="shared" si="9"/>
        <v>4800</v>
      </c>
      <c r="O47" s="49">
        <f t="shared" si="10"/>
        <v>840.0000000000001</v>
      </c>
      <c r="P47" s="49">
        <f t="shared" si="11"/>
        <v>180</v>
      </c>
      <c r="Q47" s="49">
        <f t="shared" si="12"/>
        <v>180</v>
      </c>
      <c r="R47" s="73">
        <v>4320</v>
      </c>
      <c r="S47" s="73">
        <f t="shared" si="16"/>
        <v>4320</v>
      </c>
      <c r="T47" s="45"/>
      <c r="U47" s="50">
        <f t="shared" si="14"/>
        <v>475</v>
      </c>
      <c r="V47" s="74">
        <v>475</v>
      </c>
      <c r="W47" s="74"/>
    </row>
    <row r="48" spans="1:23" s="34" customFormat="1" ht="18" customHeight="1">
      <c r="A48" s="50"/>
      <c r="B48" s="51" t="s">
        <v>63</v>
      </c>
      <c r="C48" s="52">
        <f>SUM(C49:C51)</f>
        <v>3</v>
      </c>
      <c r="D48" s="52">
        <f aca="true" t="shared" si="33" ref="D48:T48">SUM(D49:D51)</f>
        <v>3</v>
      </c>
      <c r="E48" s="52">
        <f t="shared" si="33"/>
        <v>0</v>
      </c>
      <c r="F48" s="52">
        <f t="shared" si="33"/>
        <v>2</v>
      </c>
      <c r="G48" s="52">
        <f t="shared" si="33"/>
        <v>0</v>
      </c>
      <c r="H48" s="52">
        <f t="shared" si="33"/>
        <v>1</v>
      </c>
      <c r="I48" s="52">
        <f t="shared" si="33"/>
        <v>0</v>
      </c>
      <c r="J48" s="52">
        <f t="shared" si="33"/>
        <v>18000</v>
      </c>
      <c r="K48" s="52">
        <f t="shared" si="33"/>
        <v>15</v>
      </c>
      <c r="L48" s="52">
        <f t="shared" si="33"/>
        <v>60</v>
      </c>
      <c r="M48" s="52">
        <f t="shared" si="33"/>
        <v>0</v>
      </c>
      <c r="N48" s="52">
        <f t="shared" si="33"/>
        <v>14400</v>
      </c>
      <c r="O48" s="52">
        <f t="shared" si="33"/>
        <v>2520.0000000000005</v>
      </c>
      <c r="P48" s="52">
        <f t="shared" si="33"/>
        <v>540</v>
      </c>
      <c r="Q48" s="52">
        <f t="shared" si="33"/>
        <v>540</v>
      </c>
      <c r="R48" s="52">
        <f t="shared" si="33"/>
        <v>12960</v>
      </c>
      <c r="S48" s="52">
        <f t="shared" si="33"/>
        <v>12960</v>
      </c>
      <c r="T48" s="52">
        <f t="shared" si="33"/>
        <v>0</v>
      </c>
      <c r="U48" s="50">
        <f t="shared" si="14"/>
        <v>1425</v>
      </c>
      <c r="V48" s="50">
        <v>1425</v>
      </c>
      <c r="W48" s="50"/>
    </row>
    <row r="49" spans="1:23" ht="18" customHeight="1">
      <c r="A49" s="48">
        <v>38</v>
      </c>
      <c r="B49" s="44" t="s">
        <v>64</v>
      </c>
      <c r="C49" s="45">
        <f t="shared" si="7"/>
        <v>1</v>
      </c>
      <c r="D49" s="45">
        <f aca="true" t="shared" si="34" ref="D49:E52">F49+H49</f>
        <v>1</v>
      </c>
      <c r="E49" s="45">
        <f t="shared" si="34"/>
        <v>0</v>
      </c>
      <c r="F49" s="45">
        <v>0</v>
      </c>
      <c r="G49" s="45"/>
      <c r="H49" s="48">
        <v>1</v>
      </c>
      <c r="I49" s="45"/>
      <c r="J49" s="48">
        <f>C49*6000</f>
        <v>6000</v>
      </c>
      <c r="K49" s="49">
        <f>C49*5</f>
        <v>5</v>
      </c>
      <c r="L49" s="49">
        <f>C49*20</f>
        <v>20</v>
      </c>
      <c r="M49" s="45"/>
      <c r="N49" s="49">
        <f t="shared" si="9"/>
        <v>4800</v>
      </c>
      <c r="O49" s="49">
        <f t="shared" si="10"/>
        <v>840.0000000000001</v>
      </c>
      <c r="P49" s="49">
        <f t="shared" si="11"/>
        <v>180</v>
      </c>
      <c r="Q49" s="49">
        <f t="shared" si="12"/>
        <v>180</v>
      </c>
      <c r="R49" s="45">
        <v>4320</v>
      </c>
      <c r="S49" s="73">
        <f t="shared" si="16"/>
        <v>4320</v>
      </c>
      <c r="T49" s="45"/>
      <c r="U49" s="50">
        <f t="shared" si="14"/>
        <v>475</v>
      </c>
      <c r="V49" s="74">
        <v>475</v>
      </c>
      <c r="W49" s="74"/>
    </row>
    <row r="50" spans="1:23" ht="18" customHeight="1">
      <c r="A50" s="48">
        <v>39</v>
      </c>
      <c r="B50" s="44" t="s">
        <v>65</v>
      </c>
      <c r="C50" s="45">
        <f t="shared" si="7"/>
        <v>1</v>
      </c>
      <c r="D50" s="45">
        <f t="shared" si="34"/>
        <v>1</v>
      </c>
      <c r="E50" s="45">
        <f t="shared" si="34"/>
        <v>0</v>
      </c>
      <c r="F50" s="45">
        <v>1</v>
      </c>
      <c r="G50" s="45"/>
      <c r="H50" s="48">
        <v>0</v>
      </c>
      <c r="I50" s="45"/>
      <c r="J50" s="48">
        <f>C50*6000</f>
        <v>6000</v>
      </c>
      <c r="K50" s="49">
        <f>C50*5</f>
        <v>5</v>
      </c>
      <c r="L50" s="49">
        <f>C50*20</f>
        <v>20</v>
      </c>
      <c r="M50" s="45"/>
      <c r="N50" s="49">
        <f t="shared" si="9"/>
        <v>4800</v>
      </c>
      <c r="O50" s="49">
        <f t="shared" si="10"/>
        <v>840.0000000000001</v>
      </c>
      <c r="P50" s="49">
        <f t="shared" si="11"/>
        <v>180</v>
      </c>
      <c r="Q50" s="49">
        <f t="shared" si="12"/>
        <v>180</v>
      </c>
      <c r="R50" s="45">
        <v>4320</v>
      </c>
      <c r="S50" s="73">
        <f t="shared" si="16"/>
        <v>4320</v>
      </c>
      <c r="T50" s="45"/>
      <c r="U50" s="50">
        <f t="shared" si="14"/>
        <v>475</v>
      </c>
      <c r="V50" s="74">
        <v>475</v>
      </c>
      <c r="W50" s="74"/>
    </row>
    <row r="51" spans="1:23" ht="18" customHeight="1">
      <c r="A51" s="48">
        <v>40</v>
      </c>
      <c r="B51" s="44" t="s">
        <v>66</v>
      </c>
      <c r="C51" s="45">
        <f t="shared" si="7"/>
        <v>1</v>
      </c>
      <c r="D51" s="45">
        <f t="shared" si="34"/>
        <v>1</v>
      </c>
      <c r="E51" s="45">
        <f t="shared" si="34"/>
        <v>0</v>
      </c>
      <c r="F51" s="45">
        <v>1</v>
      </c>
      <c r="G51" s="45"/>
      <c r="H51" s="48">
        <v>0</v>
      </c>
      <c r="I51" s="45"/>
      <c r="J51" s="48">
        <f>C51*6000</f>
        <v>6000</v>
      </c>
      <c r="K51" s="49">
        <f>C51*5</f>
        <v>5</v>
      </c>
      <c r="L51" s="49">
        <f>C51*20</f>
        <v>20</v>
      </c>
      <c r="M51" s="45"/>
      <c r="N51" s="49">
        <f t="shared" si="9"/>
        <v>4800</v>
      </c>
      <c r="O51" s="49">
        <f t="shared" si="10"/>
        <v>840.0000000000001</v>
      </c>
      <c r="P51" s="49">
        <f t="shared" si="11"/>
        <v>180</v>
      </c>
      <c r="Q51" s="49">
        <f t="shared" si="12"/>
        <v>180</v>
      </c>
      <c r="R51" s="45">
        <v>4320</v>
      </c>
      <c r="S51" s="73">
        <f t="shared" si="16"/>
        <v>4320</v>
      </c>
      <c r="T51" s="45"/>
      <c r="U51" s="50">
        <f t="shared" si="14"/>
        <v>475</v>
      </c>
      <c r="V51" s="74">
        <v>475</v>
      </c>
      <c r="W51" s="74"/>
    </row>
    <row r="52" spans="1:23" s="34" customFormat="1" ht="18" customHeight="1">
      <c r="A52" s="50">
        <v>41</v>
      </c>
      <c r="B52" s="51" t="s">
        <v>67</v>
      </c>
      <c r="C52" s="52">
        <f t="shared" si="7"/>
        <v>2</v>
      </c>
      <c r="D52" s="52">
        <f t="shared" si="34"/>
        <v>2</v>
      </c>
      <c r="E52" s="52">
        <f t="shared" si="34"/>
        <v>0</v>
      </c>
      <c r="F52" s="52">
        <v>2</v>
      </c>
      <c r="G52" s="52"/>
      <c r="H52" s="50">
        <v>0</v>
      </c>
      <c r="I52" s="52"/>
      <c r="J52" s="48">
        <f>C52*6000</f>
        <v>12000</v>
      </c>
      <c r="K52" s="49">
        <f>C52*5</f>
        <v>10</v>
      </c>
      <c r="L52" s="49">
        <f>C52*20</f>
        <v>40</v>
      </c>
      <c r="M52" s="52"/>
      <c r="N52" s="49">
        <f t="shared" si="9"/>
        <v>9600</v>
      </c>
      <c r="O52" s="49">
        <f t="shared" si="10"/>
        <v>1680.0000000000002</v>
      </c>
      <c r="P52" s="49">
        <f t="shared" si="11"/>
        <v>360</v>
      </c>
      <c r="Q52" s="49">
        <f t="shared" si="12"/>
        <v>360</v>
      </c>
      <c r="R52" s="52">
        <v>8640</v>
      </c>
      <c r="S52" s="73">
        <f t="shared" si="16"/>
        <v>8640</v>
      </c>
      <c r="T52" s="52"/>
      <c r="U52" s="50">
        <f t="shared" si="14"/>
        <v>950</v>
      </c>
      <c r="V52" s="50">
        <v>950</v>
      </c>
      <c r="W52" s="50"/>
    </row>
    <row r="53" spans="1:23" s="34" customFormat="1" ht="18" customHeight="1">
      <c r="A53" s="50"/>
      <c r="B53" s="51" t="s">
        <v>68</v>
      </c>
      <c r="C53" s="52">
        <f aca="true" t="shared" si="35" ref="C53:T53">SUM(C54:C57)</f>
        <v>5</v>
      </c>
      <c r="D53" s="52">
        <f t="shared" si="35"/>
        <v>5</v>
      </c>
      <c r="E53" s="52">
        <f t="shared" si="35"/>
        <v>0</v>
      </c>
      <c r="F53" s="52">
        <f t="shared" si="35"/>
        <v>3</v>
      </c>
      <c r="G53" s="52">
        <f t="shared" si="35"/>
        <v>0</v>
      </c>
      <c r="H53" s="52">
        <f t="shared" si="35"/>
        <v>2</v>
      </c>
      <c r="I53" s="52">
        <f t="shared" si="35"/>
        <v>0</v>
      </c>
      <c r="J53" s="52">
        <f t="shared" si="35"/>
        <v>30000</v>
      </c>
      <c r="K53" s="52">
        <f t="shared" si="35"/>
        <v>25</v>
      </c>
      <c r="L53" s="52">
        <f t="shared" si="35"/>
        <v>100</v>
      </c>
      <c r="M53" s="52">
        <f t="shared" si="35"/>
        <v>18000</v>
      </c>
      <c r="N53" s="52">
        <f t="shared" si="35"/>
        <v>24000</v>
      </c>
      <c r="O53" s="52">
        <f t="shared" si="35"/>
        <v>4200.000000000001</v>
      </c>
      <c r="P53" s="52">
        <f t="shared" si="35"/>
        <v>900</v>
      </c>
      <c r="Q53" s="52">
        <f t="shared" si="35"/>
        <v>900</v>
      </c>
      <c r="R53" s="52">
        <f t="shared" si="35"/>
        <v>21600</v>
      </c>
      <c r="S53" s="52">
        <f t="shared" si="35"/>
        <v>21600</v>
      </c>
      <c r="T53" s="52">
        <f t="shared" si="35"/>
        <v>0</v>
      </c>
      <c r="U53" s="50">
        <f t="shared" si="14"/>
        <v>2375</v>
      </c>
      <c r="V53" s="50">
        <v>2375</v>
      </c>
      <c r="W53" s="50"/>
    </row>
    <row r="54" spans="1:23" ht="18" customHeight="1">
      <c r="A54" s="48">
        <v>42</v>
      </c>
      <c r="B54" s="44" t="s">
        <v>69</v>
      </c>
      <c r="C54" s="45">
        <f t="shared" si="7"/>
        <v>2</v>
      </c>
      <c r="D54" s="45">
        <f aca="true" t="shared" si="36" ref="D54:D59">F54+H54</f>
        <v>2</v>
      </c>
      <c r="E54" s="45">
        <f aca="true" t="shared" si="37" ref="E54:E59">G54+I54</f>
        <v>0</v>
      </c>
      <c r="F54" s="45">
        <v>1</v>
      </c>
      <c r="G54" s="45"/>
      <c r="H54" s="48">
        <v>1</v>
      </c>
      <c r="I54" s="45"/>
      <c r="J54" s="48">
        <f aca="true" t="shared" si="38" ref="J54:J59">C54*6000</f>
        <v>12000</v>
      </c>
      <c r="K54" s="49">
        <f aca="true" t="shared" si="39" ref="K54:K59">C54*5</f>
        <v>10</v>
      </c>
      <c r="L54" s="49">
        <f aca="true" t="shared" si="40" ref="L54:L59">C54*20</f>
        <v>40</v>
      </c>
      <c r="M54" s="45"/>
      <c r="N54" s="49">
        <f t="shared" si="9"/>
        <v>9600</v>
      </c>
      <c r="O54" s="49">
        <f t="shared" si="10"/>
        <v>1680.0000000000002</v>
      </c>
      <c r="P54" s="49">
        <f t="shared" si="11"/>
        <v>360</v>
      </c>
      <c r="Q54" s="49">
        <f t="shared" si="12"/>
        <v>360</v>
      </c>
      <c r="R54" s="45">
        <f>S54</f>
        <v>8640</v>
      </c>
      <c r="S54" s="73">
        <f t="shared" si="16"/>
        <v>8640</v>
      </c>
      <c r="T54" s="45"/>
      <c r="U54" s="50">
        <f t="shared" si="14"/>
        <v>950</v>
      </c>
      <c r="V54" s="74">
        <v>950</v>
      </c>
      <c r="W54" s="74"/>
    </row>
    <row r="55" spans="1:23" ht="15">
      <c r="A55" s="48">
        <v>43</v>
      </c>
      <c r="B55" s="44" t="s">
        <v>70</v>
      </c>
      <c r="C55" s="45">
        <f t="shared" si="7"/>
        <v>1</v>
      </c>
      <c r="D55" s="45">
        <f t="shared" si="36"/>
        <v>1</v>
      </c>
      <c r="E55" s="45">
        <f t="shared" si="37"/>
        <v>0</v>
      </c>
      <c r="F55" s="49">
        <v>1</v>
      </c>
      <c r="G55" s="47"/>
      <c r="H55" s="48">
        <v>0</v>
      </c>
      <c r="I55" s="47"/>
      <c r="J55" s="48">
        <f t="shared" si="38"/>
        <v>6000</v>
      </c>
      <c r="K55" s="49">
        <f t="shared" si="39"/>
        <v>5</v>
      </c>
      <c r="L55" s="49">
        <f t="shared" si="40"/>
        <v>20</v>
      </c>
      <c r="M55" s="49">
        <f t="shared" si="8"/>
        <v>6000</v>
      </c>
      <c r="N55" s="49">
        <f t="shared" si="9"/>
        <v>4800</v>
      </c>
      <c r="O55" s="49">
        <f t="shared" si="10"/>
        <v>840.0000000000001</v>
      </c>
      <c r="P55" s="49">
        <f t="shared" si="11"/>
        <v>180</v>
      </c>
      <c r="Q55" s="49">
        <f t="shared" si="12"/>
        <v>180</v>
      </c>
      <c r="R55" s="75">
        <f t="shared" si="15"/>
        <v>4320</v>
      </c>
      <c r="S55" s="73">
        <f t="shared" si="16"/>
        <v>4320</v>
      </c>
      <c r="T55" s="73"/>
      <c r="U55" s="50">
        <f t="shared" si="14"/>
        <v>475</v>
      </c>
      <c r="V55" s="74">
        <v>475</v>
      </c>
      <c r="W55" s="74"/>
    </row>
    <row r="56" spans="1:23" ht="15">
      <c r="A56" s="48">
        <v>44</v>
      </c>
      <c r="B56" s="44" t="s">
        <v>71</v>
      </c>
      <c r="C56" s="45">
        <f t="shared" si="7"/>
        <v>1</v>
      </c>
      <c r="D56" s="45">
        <f t="shared" si="36"/>
        <v>1</v>
      </c>
      <c r="E56" s="45">
        <f t="shared" si="37"/>
        <v>0</v>
      </c>
      <c r="F56" s="45">
        <v>0</v>
      </c>
      <c r="G56" s="49"/>
      <c r="H56" s="48">
        <v>1</v>
      </c>
      <c r="I56" s="49"/>
      <c r="J56" s="48">
        <f t="shared" si="38"/>
        <v>6000</v>
      </c>
      <c r="K56" s="49">
        <f t="shared" si="39"/>
        <v>5</v>
      </c>
      <c r="L56" s="49">
        <f t="shared" si="40"/>
        <v>20</v>
      </c>
      <c r="M56" s="49">
        <f t="shared" si="8"/>
        <v>6000</v>
      </c>
      <c r="N56" s="49">
        <f t="shared" si="9"/>
        <v>4800</v>
      </c>
      <c r="O56" s="49">
        <f t="shared" si="10"/>
        <v>840.0000000000001</v>
      </c>
      <c r="P56" s="49">
        <f t="shared" si="11"/>
        <v>180</v>
      </c>
      <c r="Q56" s="49">
        <f t="shared" si="12"/>
        <v>180</v>
      </c>
      <c r="R56" s="75">
        <f t="shared" si="15"/>
        <v>4320</v>
      </c>
      <c r="S56" s="73">
        <f t="shared" si="16"/>
        <v>4320</v>
      </c>
      <c r="T56" s="73"/>
      <c r="U56" s="50">
        <f t="shared" si="14"/>
        <v>475</v>
      </c>
      <c r="V56" s="74">
        <v>475</v>
      </c>
      <c r="W56" s="74"/>
    </row>
    <row r="57" spans="1:23" ht="15">
      <c r="A57" s="48">
        <v>45</v>
      </c>
      <c r="B57" s="44" t="s">
        <v>72</v>
      </c>
      <c r="C57" s="45">
        <f t="shared" si="7"/>
        <v>1</v>
      </c>
      <c r="D57" s="45">
        <f t="shared" si="36"/>
        <v>1</v>
      </c>
      <c r="E57" s="45">
        <f t="shared" si="37"/>
        <v>0</v>
      </c>
      <c r="F57" s="45">
        <v>1</v>
      </c>
      <c r="G57" s="49"/>
      <c r="H57" s="48">
        <v>0</v>
      </c>
      <c r="I57" s="49"/>
      <c r="J57" s="48">
        <f t="shared" si="38"/>
        <v>6000</v>
      </c>
      <c r="K57" s="49">
        <f t="shared" si="39"/>
        <v>5</v>
      </c>
      <c r="L57" s="49">
        <f t="shared" si="40"/>
        <v>20</v>
      </c>
      <c r="M57" s="49">
        <f t="shared" si="8"/>
        <v>6000</v>
      </c>
      <c r="N57" s="49">
        <f t="shared" si="9"/>
        <v>4800</v>
      </c>
      <c r="O57" s="49">
        <f t="shared" si="10"/>
        <v>840.0000000000001</v>
      </c>
      <c r="P57" s="49">
        <f t="shared" si="11"/>
        <v>180</v>
      </c>
      <c r="Q57" s="49">
        <f t="shared" si="12"/>
        <v>180</v>
      </c>
      <c r="R57" s="75">
        <f t="shared" si="15"/>
        <v>4320</v>
      </c>
      <c r="S57" s="73">
        <f t="shared" si="16"/>
        <v>4320</v>
      </c>
      <c r="T57" s="73"/>
      <c r="U57" s="50">
        <f t="shared" si="14"/>
        <v>475</v>
      </c>
      <c r="V57" s="74">
        <v>475</v>
      </c>
      <c r="W57" s="74"/>
    </row>
    <row r="58" spans="1:23" s="34" customFormat="1" ht="15">
      <c r="A58" s="48">
        <v>46</v>
      </c>
      <c r="B58" s="51" t="s">
        <v>73</v>
      </c>
      <c r="C58" s="52">
        <f t="shared" si="7"/>
        <v>2</v>
      </c>
      <c r="D58" s="52">
        <f t="shared" si="36"/>
        <v>2</v>
      </c>
      <c r="E58" s="52">
        <f t="shared" si="37"/>
        <v>0</v>
      </c>
      <c r="F58" s="52">
        <v>2</v>
      </c>
      <c r="G58" s="53"/>
      <c r="H58" s="50">
        <v>0</v>
      </c>
      <c r="I58" s="53"/>
      <c r="J58" s="48">
        <f t="shared" si="38"/>
        <v>12000</v>
      </c>
      <c r="K58" s="49">
        <f t="shared" si="39"/>
        <v>10</v>
      </c>
      <c r="L58" s="49">
        <f t="shared" si="40"/>
        <v>40</v>
      </c>
      <c r="M58" s="53">
        <f t="shared" si="8"/>
        <v>12000</v>
      </c>
      <c r="N58" s="49">
        <f t="shared" si="9"/>
        <v>9600</v>
      </c>
      <c r="O58" s="49">
        <f t="shared" si="10"/>
        <v>1680.0000000000002</v>
      </c>
      <c r="P58" s="49">
        <f t="shared" si="11"/>
        <v>360</v>
      </c>
      <c r="Q58" s="49">
        <f t="shared" si="12"/>
        <v>360</v>
      </c>
      <c r="R58" s="76">
        <f t="shared" si="15"/>
        <v>8640</v>
      </c>
      <c r="S58" s="73">
        <f t="shared" si="16"/>
        <v>8640</v>
      </c>
      <c r="T58" s="77"/>
      <c r="U58" s="50">
        <f t="shared" si="14"/>
        <v>950</v>
      </c>
      <c r="V58" s="50">
        <v>950</v>
      </c>
      <c r="W58" s="50"/>
    </row>
    <row r="59" spans="1:23" s="34" customFormat="1" ht="15">
      <c r="A59" s="48">
        <v>47</v>
      </c>
      <c r="B59" s="51" t="s">
        <v>74</v>
      </c>
      <c r="C59" s="52">
        <f t="shared" si="7"/>
        <v>1</v>
      </c>
      <c r="D59" s="52">
        <f t="shared" si="36"/>
        <v>1</v>
      </c>
      <c r="E59" s="52">
        <f t="shared" si="37"/>
        <v>0</v>
      </c>
      <c r="F59" s="52">
        <v>1</v>
      </c>
      <c r="G59" s="53"/>
      <c r="H59" s="50">
        <v>0</v>
      </c>
      <c r="I59" s="53"/>
      <c r="J59" s="48">
        <f t="shared" si="38"/>
        <v>6000</v>
      </c>
      <c r="K59" s="49">
        <f t="shared" si="39"/>
        <v>5</v>
      </c>
      <c r="L59" s="49">
        <f t="shared" si="40"/>
        <v>20</v>
      </c>
      <c r="M59" s="53">
        <f t="shared" si="8"/>
        <v>6000</v>
      </c>
      <c r="N59" s="49">
        <f t="shared" si="9"/>
        <v>4800</v>
      </c>
      <c r="O59" s="49">
        <f t="shared" si="10"/>
        <v>840.0000000000001</v>
      </c>
      <c r="P59" s="49">
        <f t="shared" si="11"/>
        <v>180</v>
      </c>
      <c r="Q59" s="49">
        <f t="shared" si="12"/>
        <v>180</v>
      </c>
      <c r="R59" s="76">
        <f t="shared" si="15"/>
        <v>4320</v>
      </c>
      <c r="S59" s="73">
        <f t="shared" si="16"/>
        <v>4320</v>
      </c>
      <c r="T59" s="77"/>
      <c r="U59" s="50">
        <f t="shared" si="14"/>
        <v>475</v>
      </c>
      <c r="V59" s="50">
        <v>475</v>
      </c>
      <c r="W59" s="50"/>
    </row>
    <row r="60" spans="1:18" ht="15">
      <c r="A60" s="54" t="s">
        <v>75</v>
      </c>
      <c r="J60" s="54" t="s">
        <v>76</v>
      </c>
      <c r="R60" s="54" t="s">
        <v>77</v>
      </c>
    </row>
  </sheetData>
  <sheetProtection/>
  <mergeCells count="13">
    <mergeCell ref="A1:W1"/>
    <mergeCell ref="A2:F2"/>
    <mergeCell ref="C3:J3"/>
    <mergeCell ref="M3:Q3"/>
    <mergeCell ref="C4:E4"/>
    <mergeCell ref="M4:Q4"/>
    <mergeCell ref="A3:A6"/>
    <mergeCell ref="B3:B5"/>
    <mergeCell ref="J4:J5"/>
    <mergeCell ref="K3:K5"/>
    <mergeCell ref="L3:L5"/>
    <mergeCell ref="R3:T4"/>
    <mergeCell ref="U3:W4"/>
  </mergeCells>
  <printOptions/>
  <pageMargins left="0.7083333333333334" right="0.7083333333333334" top="0.3541666666666667" bottom="0.3541666666666667" header="0.3145833333333333" footer="0.3145833333333333"/>
  <pageSetup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4">
      <selection activeCell="D4" sqref="D4:E4"/>
    </sheetView>
  </sheetViews>
  <sheetFormatPr defaultColWidth="9.00390625" defaultRowHeight="14.25"/>
  <cols>
    <col min="2" max="2" width="8.875" style="0" customWidth="1"/>
    <col min="3" max="3" width="16.00390625" style="0" customWidth="1"/>
    <col min="4" max="4" width="18.625" style="0" customWidth="1"/>
    <col min="5" max="5" width="1.25" style="0" customWidth="1"/>
    <col min="6" max="6" width="14.00390625" style="0" customWidth="1"/>
  </cols>
  <sheetData>
    <row r="1" spans="1:6" ht="15">
      <c r="A1" s="1" t="s">
        <v>78</v>
      </c>
      <c r="B1" s="1"/>
      <c r="C1" s="1"/>
      <c r="D1" s="1"/>
      <c r="E1" s="1"/>
      <c r="F1" s="1"/>
    </row>
    <row r="2" spans="1:6" ht="22.5">
      <c r="A2" s="2" t="s">
        <v>79</v>
      </c>
      <c r="B2" s="2"/>
      <c r="C2" s="2"/>
      <c r="D2" s="2"/>
      <c r="E2" s="2"/>
      <c r="F2" s="2"/>
    </row>
    <row r="3" spans="1:6" ht="51.75" customHeight="1">
      <c r="A3" s="3" t="s">
        <v>80</v>
      </c>
      <c r="B3" s="3"/>
      <c r="C3" s="3"/>
      <c r="D3" s="3"/>
      <c r="E3" s="1"/>
      <c r="F3" s="1"/>
    </row>
    <row r="4" spans="1:6" ht="45.75" customHeight="1">
      <c r="A4" s="4" t="s">
        <v>81</v>
      </c>
      <c r="B4" s="4" t="s">
        <v>82</v>
      </c>
      <c r="C4" s="4"/>
      <c r="D4" s="5" t="s">
        <v>83</v>
      </c>
      <c r="E4" s="5"/>
      <c r="F4" s="6" t="s">
        <v>84</v>
      </c>
    </row>
    <row r="5" spans="1:6" ht="48" customHeight="1">
      <c r="A5" s="7" t="s">
        <v>85</v>
      </c>
      <c r="B5" s="5" t="s">
        <v>86</v>
      </c>
      <c r="C5" s="5"/>
      <c r="D5" s="5" t="s">
        <v>87</v>
      </c>
      <c r="E5" s="5"/>
      <c r="F5" s="8" t="s">
        <v>88</v>
      </c>
    </row>
    <row r="6" spans="1:6" ht="28.5" customHeight="1">
      <c r="A6" s="9" t="s">
        <v>89</v>
      </c>
      <c r="B6" s="10" t="s">
        <v>90</v>
      </c>
      <c r="C6" s="11"/>
      <c r="D6" s="12" t="s">
        <v>91</v>
      </c>
      <c r="E6" s="13"/>
      <c r="F6" s="13"/>
    </row>
    <row r="7" spans="1:6" ht="27.75" customHeight="1">
      <c r="A7" s="14"/>
      <c r="B7" s="10" t="s">
        <v>92</v>
      </c>
      <c r="C7" s="11"/>
      <c r="D7" s="12" t="s">
        <v>91</v>
      </c>
      <c r="E7" s="13"/>
      <c r="F7" s="13"/>
    </row>
    <row r="8" spans="1:6" ht="135.75" customHeight="1">
      <c r="A8" s="15" t="s">
        <v>93</v>
      </c>
      <c r="B8" s="16"/>
      <c r="C8" s="4" t="s">
        <v>94</v>
      </c>
      <c r="D8" s="4"/>
      <c r="E8" s="4"/>
      <c r="F8" s="4"/>
    </row>
    <row r="9" spans="1:6" ht="26.25" customHeight="1">
      <c r="A9" s="17" t="s">
        <v>95</v>
      </c>
      <c r="B9" s="17"/>
      <c r="C9" s="17"/>
      <c r="D9" s="15" t="s">
        <v>96</v>
      </c>
      <c r="E9" s="16"/>
      <c r="F9" s="18"/>
    </row>
    <row r="10" spans="1:6" ht="31.5" customHeight="1">
      <c r="A10" s="4" t="s">
        <v>97</v>
      </c>
      <c r="B10" s="4" t="s">
        <v>98</v>
      </c>
      <c r="C10" s="4" t="s">
        <v>99</v>
      </c>
      <c r="D10" s="15" t="s">
        <v>100</v>
      </c>
      <c r="E10" s="16"/>
      <c r="F10" s="18"/>
    </row>
    <row r="11" spans="1:6" ht="31.5" customHeight="1">
      <c r="A11" s="19" t="s">
        <v>101</v>
      </c>
      <c r="B11" s="20" t="s">
        <v>102</v>
      </c>
      <c r="C11" s="21" t="s">
        <v>103</v>
      </c>
      <c r="D11" s="22">
        <v>1</v>
      </c>
      <c r="E11" s="23"/>
      <c r="F11" s="24"/>
    </row>
    <row r="12" spans="1:6" ht="31.5" customHeight="1">
      <c r="A12" s="25"/>
      <c r="B12" s="26"/>
      <c r="C12" s="21" t="s">
        <v>104</v>
      </c>
      <c r="D12" s="22" t="s">
        <v>105</v>
      </c>
      <c r="E12" s="23"/>
      <c r="F12" s="24"/>
    </row>
    <row r="13" spans="1:6" ht="44.25" customHeight="1">
      <c r="A13" s="25"/>
      <c r="B13" s="20" t="s">
        <v>106</v>
      </c>
      <c r="C13" s="21" t="s">
        <v>107</v>
      </c>
      <c r="D13" s="27">
        <v>71</v>
      </c>
      <c r="E13" s="28"/>
      <c r="F13" s="29"/>
    </row>
    <row r="14" spans="1:6" ht="45.75" customHeight="1">
      <c r="A14" s="25"/>
      <c r="B14" s="30"/>
      <c r="C14" s="21" t="s">
        <v>108</v>
      </c>
      <c r="D14" s="27">
        <v>20</v>
      </c>
      <c r="E14" s="28"/>
      <c r="F14" s="29"/>
    </row>
    <row r="15" spans="1:6" ht="63.75" customHeight="1">
      <c r="A15" s="31"/>
      <c r="B15" s="26"/>
      <c r="C15" s="21" t="s">
        <v>109</v>
      </c>
      <c r="D15" s="22">
        <v>1</v>
      </c>
      <c r="E15" s="23"/>
      <c r="F15" s="24"/>
    </row>
    <row r="16" spans="1:6" ht="42.75" customHeight="1">
      <c r="A16" s="21" t="s">
        <v>110</v>
      </c>
      <c r="B16" s="21" t="s">
        <v>111</v>
      </c>
      <c r="C16" s="32" t="s">
        <v>112</v>
      </c>
      <c r="D16" s="22">
        <v>0.95</v>
      </c>
      <c r="E16" s="23"/>
      <c r="F16" s="24"/>
    </row>
    <row r="17" spans="1:6" ht="45.75" customHeight="1">
      <c r="A17" s="21" t="s">
        <v>113</v>
      </c>
      <c r="B17" s="21" t="s">
        <v>114</v>
      </c>
      <c r="C17" s="32" t="s">
        <v>115</v>
      </c>
      <c r="D17" s="22">
        <v>0.9</v>
      </c>
      <c r="E17" s="23"/>
      <c r="F17" s="24"/>
    </row>
  </sheetData>
  <sheetProtection/>
  <mergeCells count="26">
    <mergeCell ref="A2:F2"/>
    <mergeCell ref="A3:D3"/>
    <mergeCell ref="B4:C4"/>
    <mergeCell ref="D4:E4"/>
    <mergeCell ref="B5:C5"/>
    <mergeCell ref="D5:E5"/>
    <mergeCell ref="B6:C6"/>
    <mergeCell ref="D6:F6"/>
    <mergeCell ref="B7:C7"/>
    <mergeCell ref="D7:F7"/>
    <mergeCell ref="A8:B8"/>
    <mergeCell ref="C8:F8"/>
    <mergeCell ref="A9:C9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A6:A7"/>
    <mergeCell ref="A11:A15"/>
    <mergeCell ref="B11:B12"/>
    <mergeCell ref="B13:B1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信息中心</dc:creator>
  <cp:keywords/>
  <dc:description/>
  <cp:lastModifiedBy>Administrator</cp:lastModifiedBy>
  <cp:lastPrinted>2019-06-25T00:59:49Z</cp:lastPrinted>
  <dcterms:created xsi:type="dcterms:W3CDTF">2012-05-03T00:38:59Z</dcterms:created>
  <dcterms:modified xsi:type="dcterms:W3CDTF">2024-01-30T02:15:20Z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B6236EAB4F0642C4A2141121EE168349_12</vt:lpwstr>
  </property>
</Properties>
</file>