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下达资金表" sheetId="1" r:id="rId1"/>
  </sheets>
  <definedNames>
    <definedName name="_xlnm.Print_Titles" localSheetId="0">'下达资金表'!$A:$A,'下达资金表'!$1:$4</definedName>
  </definedNames>
  <calcPr fullCalcOnLoad="1"/>
</workbook>
</file>

<file path=xl/sharedStrings.xml><?xml version="1.0" encoding="utf-8"?>
<sst xmlns="http://schemas.openxmlformats.org/spreadsheetml/2006/main" count="143" uniqueCount="116">
  <si>
    <t>姚安县2021年城乡义务教育阶段学校公用经费补助第二批中央直达资金下达表</t>
  </si>
  <si>
    <t>单位名称</t>
  </si>
  <si>
    <t>2020-2021年教育统计报表公用经费补助人数（正常）</t>
  </si>
  <si>
    <t>2021年公用经费预算</t>
  </si>
  <si>
    <t>校方责任险</t>
  </si>
  <si>
    <t>义务教育学校网络建设</t>
  </si>
  <si>
    <t>应下达资金</t>
  </si>
  <si>
    <t>姚财教【2021】6号下达中央直达资金</t>
  </si>
  <si>
    <t>姚财教【2021】17号下达州级资金</t>
  </si>
  <si>
    <t>下达中央直达资金</t>
  </si>
  <si>
    <t>合计</t>
  </si>
  <si>
    <t>小学</t>
  </si>
  <si>
    <t>中学</t>
  </si>
  <si>
    <t>中央</t>
  </si>
  <si>
    <t>省级</t>
  </si>
  <si>
    <t>州级</t>
  </si>
  <si>
    <t>县级</t>
  </si>
  <si>
    <t>中央资金</t>
  </si>
  <si>
    <t>省级资金</t>
  </si>
  <si>
    <t>提前下达2022年公用经费</t>
  </si>
  <si>
    <t>计</t>
  </si>
  <si>
    <t>其中寄宿制学生</t>
  </si>
  <si>
    <t>小计</t>
  </si>
  <si>
    <t>姚安县合计</t>
  </si>
  <si>
    <t>姚安县第一中学</t>
  </si>
  <si>
    <t>姚安县大成中学</t>
  </si>
  <si>
    <t>姚安县仁和中学</t>
  </si>
  <si>
    <t>姚安县龙岗中学</t>
  </si>
  <si>
    <t>姚安县大龙口中学</t>
  </si>
  <si>
    <t>姚安县光禄中学</t>
  </si>
  <si>
    <t>姚安县弥兴中学</t>
  </si>
  <si>
    <t>姚安县前场中学</t>
  </si>
  <si>
    <t>姚安县左门中学</t>
  </si>
  <si>
    <t>姚安县思源实验学校</t>
  </si>
  <si>
    <t>栋川镇合计</t>
  </si>
  <si>
    <t>姚安县徐官坝小学</t>
  </si>
  <si>
    <t>姚安县马草地小学</t>
  </si>
  <si>
    <t>姚安县地角小学</t>
  </si>
  <si>
    <t>姚安县启明小学</t>
  </si>
  <si>
    <t>姚安县龙岗小学</t>
  </si>
  <si>
    <t>姚安县竹园小学</t>
  </si>
  <si>
    <t>姚安县大龙口小学</t>
  </si>
  <si>
    <t>姚安县海埂屯小学</t>
  </si>
  <si>
    <t>姚安县包粮屯小学</t>
  </si>
  <si>
    <t>姚安县郭家凹小学</t>
  </si>
  <si>
    <t>姚安县白家屯小学</t>
  </si>
  <si>
    <t>姚安县海子心小学</t>
  </si>
  <si>
    <t>姚安县白龙寺小学</t>
  </si>
  <si>
    <t>姚安县仁和小学</t>
  </si>
  <si>
    <t>姚安县右所冲小学</t>
  </si>
  <si>
    <t>姚安县蛉丰小学</t>
  </si>
  <si>
    <t>姚安县清河小学</t>
  </si>
  <si>
    <t>栋川中心小学</t>
  </si>
  <si>
    <t>光禄镇合计</t>
  </si>
  <si>
    <t>光禄镇中心小学</t>
  </si>
  <si>
    <t>姚安县小邑小学</t>
  </si>
  <si>
    <t>姚安县旧城小学</t>
  </si>
  <si>
    <t>姚安县福光小学</t>
  </si>
  <si>
    <t>姚安县班刘小学</t>
  </si>
  <si>
    <t>姚安县后营小学</t>
  </si>
  <si>
    <t>姚安县江尾小学</t>
  </si>
  <si>
    <t>姚安县吴海小学</t>
  </si>
  <si>
    <t>姚安县新庄小学</t>
  </si>
  <si>
    <t>姚安县梯子小学</t>
  </si>
  <si>
    <t>姚安县草海小学</t>
  </si>
  <si>
    <t>弥兴镇合计</t>
  </si>
  <si>
    <t>弥兴中心小学</t>
  </si>
  <si>
    <t>姚安县大村小学</t>
  </si>
  <si>
    <t>姚安县官庄小学</t>
  </si>
  <si>
    <t>姚安县朱街小学</t>
  </si>
  <si>
    <t>姚安县红梅小学</t>
  </si>
  <si>
    <t>姚安县上屯小学</t>
  </si>
  <si>
    <t>姚安县小苴小学</t>
  </si>
  <si>
    <t>姚安县大苴小学</t>
  </si>
  <si>
    <t>大河口乡</t>
  </si>
  <si>
    <t>大河口中心小学</t>
  </si>
  <si>
    <t>姚安县大梨树小学</t>
  </si>
  <si>
    <t>姚安县涟水小学</t>
  </si>
  <si>
    <t>姚安县麂子小学</t>
  </si>
  <si>
    <t>姚安县大白者乐小学</t>
  </si>
  <si>
    <t>姚安县大火房小学</t>
  </si>
  <si>
    <t>官屯镇合计</t>
  </si>
  <si>
    <t>姚安县官屯校点</t>
  </si>
  <si>
    <t>官屯中心小学</t>
  </si>
  <si>
    <t>姚安县连厂小学</t>
  </si>
  <si>
    <t>姚安县马游小学</t>
  </si>
  <si>
    <t>姚安县葡萄小学</t>
  </si>
  <si>
    <t>姚安县三角小学</t>
  </si>
  <si>
    <t>太平镇合计</t>
  </si>
  <si>
    <t>太平镇中心小学</t>
  </si>
  <si>
    <t>姚安县陈家小学</t>
  </si>
  <si>
    <t>姚安县老街小学</t>
  </si>
  <si>
    <t>姚安县各苴小学</t>
  </si>
  <si>
    <t>姚安县白石地小学</t>
  </si>
  <si>
    <t>姚安县者乐小学</t>
  </si>
  <si>
    <t>前场镇合计</t>
  </si>
  <si>
    <t>前场中心小学</t>
  </si>
  <si>
    <t>姚安县石河小学</t>
  </si>
  <si>
    <t>姚安县盐井小学</t>
  </si>
  <si>
    <t>姚安县王朝小学</t>
  </si>
  <si>
    <t>姚安县新村小学</t>
  </si>
  <si>
    <t>姚安县小河小学</t>
  </si>
  <si>
    <t>姚安县稗子田小学</t>
  </si>
  <si>
    <t>姚安县木署小学</t>
  </si>
  <si>
    <t>姚安县新民小学</t>
  </si>
  <si>
    <t>适中乡合计</t>
  </si>
  <si>
    <t>适中中心小学</t>
  </si>
  <si>
    <t>姚安县三木小学</t>
  </si>
  <si>
    <t>姚安县月明小学</t>
  </si>
  <si>
    <t>姚安县菖河小学</t>
  </si>
  <si>
    <t>左门乡合计</t>
  </si>
  <si>
    <t>姚安县地索小学</t>
  </si>
  <si>
    <t>左门中心小学</t>
  </si>
  <si>
    <t>单位负责人：王建华</t>
  </si>
  <si>
    <t>审核人：李婕</t>
  </si>
  <si>
    <t>填报人：吴世崇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</si>
</sst>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8">
    <font>
      <sz val="12"/>
      <name val="宋体"/>
      <family val="0"/>
    </font>
    <font>
      <sz val="11"/>
      <name val="宋体"/>
      <family val="0"/>
    </font>
    <font>
      <sz val="12"/>
      <color indexed="53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8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1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1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0"/>
      <color theme="1"/>
      <name val="宋体"/>
      <family val="0"/>
    </font>
    <font>
      <b/>
      <sz val="9"/>
      <color theme="1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4" fillId="0" borderId="0">
      <alignment/>
      <protection/>
    </xf>
    <xf numFmtId="0" fontId="32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64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67" applyFont="1" applyBorder="1" applyAlignment="1">
      <alignment horizontal="center"/>
      <protection/>
    </xf>
    <xf numFmtId="0" fontId="5" fillId="33" borderId="11" xfId="67" applyFont="1" applyFill="1" applyBorder="1" applyAlignment="1" applyProtection="1">
      <alignment horizontal="center" vertical="center" wrapText="1" readingOrder="1"/>
      <protection locked="0"/>
    </xf>
    <xf numFmtId="0" fontId="52" fillId="33" borderId="12" xfId="67" applyFont="1" applyFill="1" applyBorder="1" applyAlignment="1" applyProtection="1">
      <alignment horizontal="center" vertical="center" wrapText="1" readingOrder="1"/>
      <protection locked="0"/>
    </xf>
    <xf numFmtId="0" fontId="5" fillId="33" borderId="12" xfId="67" applyFont="1" applyFill="1" applyBorder="1" applyAlignment="1" applyProtection="1">
      <alignment horizontal="center" vertical="center" wrapText="1" readingOrder="1"/>
      <protection locked="0"/>
    </xf>
    <xf numFmtId="0" fontId="5" fillId="33" borderId="13" xfId="67" applyFont="1" applyFill="1" applyBorder="1" applyAlignment="1" applyProtection="1">
      <alignment horizontal="center" vertical="center" wrapText="1" readingOrder="1"/>
      <protection locked="0"/>
    </xf>
    <xf numFmtId="0" fontId="5" fillId="33" borderId="14" xfId="67" applyFont="1" applyFill="1" applyBorder="1" applyAlignment="1" applyProtection="1">
      <alignment horizontal="center" vertical="center" wrapText="1" readingOrder="1"/>
      <protection locked="0"/>
    </xf>
    <xf numFmtId="0" fontId="52" fillId="33" borderId="15" xfId="67" applyFont="1" applyFill="1" applyBorder="1" applyAlignment="1" applyProtection="1">
      <alignment horizontal="center" vertical="center" wrapText="1" readingOrder="1"/>
      <protection locked="0"/>
    </xf>
    <xf numFmtId="0" fontId="5" fillId="33" borderId="11" xfId="67" applyFont="1" applyFill="1" applyBorder="1" applyAlignment="1" applyProtection="1">
      <alignment vertical="center" wrapText="1" readingOrder="1"/>
      <protection locked="0"/>
    </xf>
    <xf numFmtId="0" fontId="7" fillId="33" borderId="11" xfId="67" applyFont="1" applyFill="1" applyBorder="1" applyAlignment="1" applyProtection="1">
      <alignment horizontal="center" vertical="center" wrapText="1" readingOrder="1"/>
      <protection locked="0"/>
    </xf>
    <xf numFmtId="0" fontId="7" fillId="33" borderId="11" xfId="67" applyFont="1" applyFill="1" applyBorder="1" applyAlignment="1" applyProtection="1">
      <alignment vertical="center" wrapText="1" readingOrder="1"/>
      <protection locked="0"/>
    </xf>
    <xf numFmtId="0" fontId="52" fillId="33" borderId="16" xfId="67" applyFont="1" applyFill="1" applyBorder="1" applyAlignment="1" applyProtection="1">
      <alignment horizontal="center" vertical="center" wrapText="1" readingOrder="1"/>
      <protection locked="0"/>
    </xf>
    <xf numFmtId="0" fontId="5" fillId="0" borderId="11" xfId="67" applyFont="1" applyFill="1" applyBorder="1" applyAlignment="1" applyProtection="1">
      <alignment horizontal="left" vertical="center" shrinkToFit="1" readingOrder="1"/>
      <protection locked="0"/>
    </xf>
    <xf numFmtId="176" fontId="8" fillId="0" borderId="11" xfId="67" applyNumberFormat="1" applyFont="1" applyFill="1" applyBorder="1" applyAlignment="1" applyProtection="1">
      <alignment horizontal="right" vertical="center" shrinkToFit="1" readingOrder="1"/>
      <protection locked="0"/>
    </xf>
    <xf numFmtId="176" fontId="53" fillId="0" borderId="11" xfId="67" applyNumberFormat="1" applyFont="1" applyFill="1" applyBorder="1" applyAlignment="1" applyProtection="1">
      <alignment horizontal="right" vertical="center" shrinkToFit="1" readingOrder="1"/>
      <protection locked="0"/>
    </xf>
    <xf numFmtId="0" fontId="10" fillId="0" borderId="11" xfId="0" applyFont="1" applyBorder="1" applyAlignment="1" applyProtection="1">
      <alignment horizontal="left" vertical="center" wrapText="1" readingOrder="1"/>
      <protection locked="0"/>
    </xf>
    <xf numFmtId="0" fontId="10" fillId="0" borderId="11" xfId="27" applyFont="1" applyFill="1" applyBorder="1" applyAlignment="1" applyProtection="1">
      <alignment horizontal="center" vertical="center" wrapText="1" readingOrder="1"/>
      <protection locked="0"/>
    </xf>
    <xf numFmtId="0" fontId="10" fillId="0" borderId="11" xfId="27" applyFont="1" applyFill="1" applyBorder="1" applyAlignment="1" applyProtection="1">
      <alignment horizontal="right" vertical="center" wrapText="1" readingOrder="1"/>
      <protection locked="0"/>
    </xf>
    <xf numFmtId="0" fontId="10" fillId="33" borderId="11" xfId="67" applyFont="1" applyFill="1" applyBorder="1" applyAlignment="1" applyProtection="1">
      <alignment horizontal="center" vertical="center" wrapText="1" readingOrder="1"/>
      <protection locked="0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 applyProtection="1">
      <alignment horizontal="right" vertical="center" wrapText="1" readingOrder="1"/>
      <protection locked="0"/>
    </xf>
    <xf numFmtId="0" fontId="54" fillId="0" borderId="18" xfId="0" applyFont="1" applyFill="1" applyBorder="1" applyAlignment="1">
      <alignment vertical="center"/>
    </xf>
    <xf numFmtId="176" fontId="10" fillId="33" borderId="11" xfId="67" applyNumberFormat="1" applyFont="1" applyFill="1" applyBorder="1" applyAlignment="1" applyProtection="1">
      <alignment horizontal="center" vertical="center" wrapText="1" readingOrder="1"/>
      <protection locked="0"/>
    </xf>
    <xf numFmtId="0" fontId="10" fillId="34" borderId="11" xfId="0" applyFont="1" applyFill="1" applyBorder="1" applyAlignment="1" applyProtection="1">
      <alignment horizontal="right" vertical="center" wrapText="1" readingOrder="1"/>
      <protection locked="0"/>
    </xf>
    <xf numFmtId="0" fontId="10" fillId="0" borderId="11" xfId="0" applyNumberFormat="1" applyFont="1" applyFill="1" applyBorder="1" applyAlignment="1">
      <alignment horizontal="center" vertical="center" shrinkToFit="1"/>
    </xf>
    <xf numFmtId="0" fontId="8" fillId="34" borderId="11" xfId="0" applyFont="1" applyFill="1" applyBorder="1" applyAlignment="1" applyProtection="1">
      <alignment horizontal="left" vertical="center" wrapText="1" readingOrder="1"/>
      <protection locked="0"/>
    </xf>
    <xf numFmtId="0" fontId="8" fillId="0" borderId="11" xfId="27" applyFont="1" applyFill="1" applyBorder="1" applyAlignment="1" applyProtection="1">
      <alignment horizontal="center" vertical="center" wrapText="1" readingOrder="1"/>
      <protection locked="0"/>
    </xf>
    <xf numFmtId="0" fontId="10" fillId="34" borderId="11" xfId="0" applyFont="1" applyFill="1" applyBorder="1" applyAlignment="1" applyProtection="1">
      <alignment horizontal="left" vertical="center" wrapText="1" readingOrder="1"/>
      <protection locked="0"/>
    </xf>
    <xf numFmtId="0" fontId="10" fillId="0" borderId="11" xfId="67" applyFont="1" applyBorder="1" applyAlignment="1" applyProtection="1">
      <alignment horizontal="center" vertical="center" wrapText="1" readingOrder="1"/>
      <protection locked="0"/>
    </xf>
    <xf numFmtId="0" fontId="10" fillId="0" borderId="16" xfId="0" applyFont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52" fillId="33" borderId="13" xfId="67" applyFont="1" applyFill="1" applyBorder="1" applyAlignment="1" applyProtection="1">
      <alignment horizontal="center" vertical="center" wrapText="1" readingOrder="1"/>
      <protection locked="0"/>
    </xf>
    <xf numFmtId="0" fontId="52" fillId="33" borderId="14" xfId="67" applyFont="1" applyFill="1" applyBorder="1" applyAlignment="1" applyProtection="1">
      <alignment horizontal="center" vertical="center" wrapText="1" readingOrder="1"/>
      <protection locked="0"/>
    </xf>
    <xf numFmtId="0" fontId="56" fillId="33" borderId="11" xfId="67" applyFont="1" applyFill="1" applyBorder="1" applyAlignment="1" applyProtection="1">
      <alignment horizontal="center" vertical="center" wrapText="1" readingOrder="1"/>
      <protection locked="0"/>
    </xf>
    <xf numFmtId="176" fontId="56" fillId="33" borderId="11" xfId="67" applyNumberFormat="1" applyFont="1" applyFill="1" applyBorder="1" applyAlignment="1" applyProtection="1">
      <alignment horizontal="center" vertical="center" wrapText="1" readingOrder="1"/>
      <protection locked="0"/>
    </xf>
    <xf numFmtId="0" fontId="56" fillId="0" borderId="11" xfId="0" applyFont="1" applyBorder="1" applyAlignment="1">
      <alignment vertical="center"/>
    </xf>
    <xf numFmtId="176" fontId="56" fillId="0" borderId="11" xfId="0" applyNumberFormat="1" applyFont="1" applyBorder="1" applyAlignment="1">
      <alignment vertical="center"/>
    </xf>
    <xf numFmtId="0" fontId="52" fillId="33" borderId="11" xfId="67" applyFont="1" applyFill="1" applyBorder="1" applyAlignment="1" applyProtection="1">
      <alignment horizontal="center" vertical="center" wrapText="1" readingOrder="1"/>
      <protection locked="0"/>
    </xf>
    <xf numFmtId="177" fontId="56" fillId="0" borderId="11" xfId="0" applyNumberFormat="1" applyFont="1" applyBorder="1" applyAlignment="1">
      <alignment vertical="center"/>
    </xf>
    <xf numFmtId="0" fontId="53" fillId="0" borderId="11" xfId="27" applyFont="1" applyFill="1" applyBorder="1" applyAlignment="1" applyProtection="1">
      <alignment horizontal="center" vertical="center" wrapText="1" readingOrder="1"/>
      <protection locked="0"/>
    </xf>
    <xf numFmtId="0" fontId="52" fillId="33" borderId="19" xfId="67" applyFont="1" applyFill="1" applyBorder="1" applyAlignment="1" applyProtection="1">
      <alignment horizontal="center" vertical="center" wrapText="1" readingOrder="1"/>
      <protection locked="0"/>
    </xf>
    <xf numFmtId="0" fontId="52" fillId="33" borderId="20" xfId="67" applyFont="1" applyFill="1" applyBorder="1" applyAlignment="1" applyProtection="1">
      <alignment horizontal="center" vertical="center" wrapText="1" readingOrder="1"/>
      <protection locked="0"/>
    </xf>
    <xf numFmtId="0" fontId="52" fillId="33" borderId="21" xfId="67" applyFont="1" applyFill="1" applyBorder="1" applyAlignment="1" applyProtection="1">
      <alignment horizontal="center" vertical="center" wrapText="1" readingOrder="1"/>
      <protection locked="0"/>
    </xf>
    <xf numFmtId="176" fontId="53" fillId="0" borderId="19" xfId="0" applyNumberFormat="1" applyFont="1" applyBorder="1" applyAlignment="1">
      <alignment horizontal="center" vertical="center" wrapText="1" readingOrder="1"/>
    </xf>
    <xf numFmtId="176" fontId="53" fillId="0" borderId="20" xfId="0" applyNumberFormat="1" applyFont="1" applyBorder="1" applyAlignment="1">
      <alignment horizontal="center" vertical="center" wrapText="1" readingOrder="1"/>
    </xf>
    <xf numFmtId="0" fontId="52" fillId="33" borderId="22" xfId="67" applyFont="1" applyFill="1" applyBorder="1" applyAlignment="1" applyProtection="1">
      <alignment horizontal="center" vertical="center" wrapText="1" readingOrder="1"/>
      <protection locked="0"/>
    </xf>
    <xf numFmtId="0" fontId="52" fillId="33" borderId="10" xfId="67" applyFont="1" applyFill="1" applyBorder="1" applyAlignment="1" applyProtection="1">
      <alignment horizontal="center" vertical="center" wrapText="1" readingOrder="1"/>
      <protection locked="0"/>
    </xf>
    <xf numFmtId="0" fontId="52" fillId="33" borderId="23" xfId="67" applyFont="1" applyFill="1" applyBorder="1" applyAlignment="1" applyProtection="1">
      <alignment horizontal="center" vertical="center" wrapText="1" readingOrder="1"/>
      <protection locked="0"/>
    </xf>
    <xf numFmtId="176" fontId="53" fillId="0" borderId="22" xfId="0" applyNumberFormat="1" applyFont="1" applyBorder="1" applyAlignment="1">
      <alignment horizontal="center" vertical="center" wrapText="1" readingOrder="1"/>
    </xf>
    <xf numFmtId="176" fontId="53" fillId="0" borderId="10" xfId="0" applyNumberFormat="1" applyFont="1" applyBorder="1" applyAlignment="1">
      <alignment horizontal="center" vertical="center" wrapText="1" readingOrder="1"/>
    </xf>
    <xf numFmtId="177" fontId="53" fillId="0" borderId="11" xfId="27" applyNumberFormat="1" applyFont="1" applyFill="1" applyBorder="1" applyAlignment="1" applyProtection="1">
      <alignment horizontal="center" vertical="center" wrapText="1" readingOrder="1"/>
      <protection locked="0"/>
    </xf>
    <xf numFmtId="176" fontId="53" fillId="0" borderId="11" xfId="27" applyNumberFormat="1" applyFont="1" applyFill="1" applyBorder="1" applyAlignment="1" applyProtection="1">
      <alignment horizontal="center" vertical="center" wrapText="1" readingOrder="1"/>
      <protection locked="0"/>
    </xf>
    <xf numFmtId="176" fontId="53" fillId="0" borderId="21" xfId="0" applyNumberFormat="1" applyFont="1" applyBorder="1" applyAlignment="1">
      <alignment horizontal="center" vertical="center" wrapText="1" readingOrder="1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176" fontId="53" fillId="0" borderId="23" xfId="0" applyNumberFormat="1" applyFont="1" applyBorder="1" applyAlignment="1">
      <alignment horizontal="center" vertical="center" wrapText="1" readingOrder="1"/>
    </xf>
    <xf numFmtId="176" fontId="52" fillId="0" borderId="11" xfId="0" applyNumberFormat="1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11" fillId="34" borderId="19" xfId="0" applyFont="1" applyFill="1" applyBorder="1" applyAlignment="1" applyProtection="1">
      <alignment horizontal="left" vertical="center" wrapText="1" readingOrder="1"/>
      <protection locked="0"/>
    </xf>
    <xf numFmtId="0" fontId="11" fillId="34" borderId="20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Font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DD8E6"/>
      <rgbColor rgb="000000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5"/>
  <sheetViews>
    <sheetView showZeros="0" tabSelected="1" workbookViewId="0" topLeftCell="A1">
      <selection activeCell="P14" sqref="P14"/>
    </sheetView>
  </sheetViews>
  <sheetFormatPr defaultColWidth="9.00390625" defaultRowHeight="14.25"/>
  <cols>
    <col min="1" max="1" width="12.375" style="0" customWidth="1"/>
    <col min="2" max="2" width="5.25390625" style="0" customWidth="1"/>
    <col min="3" max="3" width="4.875" style="0" customWidth="1"/>
    <col min="4" max="4" width="5.00390625" style="0" customWidth="1"/>
    <col min="5" max="6" width="4.625" style="0" customWidth="1"/>
    <col min="7" max="7" width="4.375" style="0" customWidth="1"/>
    <col min="8" max="8" width="7.375" style="0" customWidth="1"/>
    <col min="9" max="9" width="7.25390625" style="0" customWidth="1"/>
    <col min="10" max="10" width="6.50390625" style="0" customWidth="1"/>
    <col min="11" max="11" width="6.875" style="0" customWidth="1"/>
    <col min="12" max="12" width="7.125" style="0" customWidth="1"/>
    <col min="13" max="13" width="6.00390625" style="0" customWidth="1"/>
    <col min="14" max="14" width="6.375" style="0" customWidth="1"/>
    <col min="15" max="15" width="6.875" style="0" customWidth="1"/>
    <col min="16" max="16" width="5.00390625" style="0" customWidth="1"/>
    <col min="17" max="17" width="5.75390625" style="0" customWidth="1"/>
    <col min="18" max="18" width="4.875" style="0" customWidth="1"/>
    <col min="19" max="19" width="6.125" style="0" customWidth="1"/>
    <col min="20" max="20" width="5.25390625" style="0" customWidth="1"/>
    <col min="21" max="21" width="5.125" style="0" customWidth="1"/>
    <col min="22" max="22" width="7.625" style="0" customWidth="1"/>
    <col min="23" max="23" width="7.00390625" style="1" customWidth="1"/>
    <col min="24" max="24" width="6.625" style="1" customWidth="1"/>
    <col min="25" max="25" width="7.375" style="0" customWidth="1"/>
    <col min="26" max="26" width="6.625" style="0" customWidth="1"/>
    <col min="27" max="27" width="5.625" style="0" customWidth="1"/>
    <col min="28" max="28" width="7.25390625" style="0" customWidth="1"/>
    <col min="29" max="29" width="6.625" style="0" customWidth="1"/>
    <col min="30" max="30" width="7.125" style="0" customWidth="1"/>
    <col min="31" max="31" width="7.25390625" style="0" customWidth="1"/>
    <col min="32" max="33" width="6.375" style="0" customWidth="1"/>
    <col min="34" max="34" width="8.75390625" style="3" customWidth="1"/>
    <col min="35" max="35" width="7.25390625" style="3" customWidth="1"/>
    <col min="36" max="36" width="7.50390625" style="3" customWidth="1"/>
  </cols>
  <sheetData>
    <row r="1" spans="1:36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30" customHeight="1">
      <c r="A2" s="5" t="s">
        <v>1</v>
      </c>
      <c r="B2" s="5" t="s">
        <v>2</v>
      </c>
      <c r="C2" s="5"/>
      <c r="D2" s="5"/>
      <c r="E2" s="5"/>
      <c r="F2" s="5"/>
      <c r="G2" s="5"/>
      <c r="H2" s="6" t="s">
        <v>3</v>
      </c>
      <c r="I2" s="34"/>
      <c r="J2" s="34"/>
      <c r="K2" s="34"/>
      <c r="L2" s="34"/>
      <c r="M2" s="34"/>
      <c r="N2" s="34"/>
      <c r="O2" s="35"/>
      <c r="P2" s="6" t="s">
        <v>4</v>
      </c>
      <c r="Q2" s="34"/>
      <c r="R2" s="35"/>
      <c r="S2" s="6" t="s">
        <v>5</v>
      </c>
      <c r="T2" s="34"/>
      <c r="U2" s="35"/>
      <c r="V2" s="40" t="s">
        <v>6</v>
      </c>
      <c r="W2" s="40"/>
      <c r="X2" s="40"/>
      <c r="Y2" s="40"/>
      <c r="Z2" s="40"/>
      <c r="AA2" s="43"/>
      <c r="AB2" s="43" t="s">
        <v>7</v>
      </c>
      <c r="AC2" s="44"/>
      <c r="AD2" s="45"/>
      <c r="AE2" s="46" t="s">
        <v>8</v>
      </c>
      <c r="AF2" s="47"/>
      <c r="AG2" s="55"/>
      <c r="AH2" s="56" t="s">
        <v>9</v>
      </c>
      <c r="AI2" s="57"/>
      <c r="AJ2" s="57"/>
    </row>
    <row r="3" spans="1:36" ht="21.75" customHeight="1">
      <c r="A3" s="5"/>
      <c r="B3" s="5" t="s">
        <v>10</v>
      </c>
      <c r="C3" s="5"/>
      <c r="D3" s="7" t="s">
        <v>11</v>
      </c>
      <c r="E3" s="8"/>
      <c r="F3" s="7" t="s">
        <v>12</v>
      </c>
      <c r="G3" s="9"/>
      <c r="H3" s="10" t="s">
        <v>10</v>
      </c>
      <c r="I3" s="10" t="s">
        <v>11</v>
      </c>
      <c r="J3" s="10" t="s">
        <v>12</v>
      </c>
      <c r="K3" s="10" t="s">
        <v>10</v>
      </c>
      <c r="L3" s="10" t="s">
        <v>13</v>
      </c>
      <c r="M3" s="10" t="s">
        <v>14</v>
      </c>
      <c r="N3" s="10" t="s">
        <v>15</v>
      </c>
      <c r="O3" s="10" t="s">
        <v>16</v>
      </c>
      <c r="P3" s="6" t="s">
        <v>17</v>
      </c>
      <c r="Q3" s="34"/>
      <c r="R3" s="35"/>
      <c r="S3" s="6" t="s">
        <v>18</v>
      </c>
      <c r="T3" s="34"/>
      <c r="U3" s="35"/>
      <c r="V3" s="40" t="s">
        <v>10</v>
      </c>
      <c r="W3" s="40" t="s">
        <v>13</v>
      </c>
      <c r="X3" s="10" t="s">
        <v>19</v>
      </c>
      <c r="Y3" s="40" t="s">
        <v>14</v>
      </c>
      <c r="Z3" s="40" t="s">
        <v>15</v>
      </c>
      <c r="AA3" s="40" t="s">
        <v>16</v>
      </c>
      <c r="AB3" s="48"/>
      <c r="AC3" s="49"/>
      <c r="AD3" s="50"/>
      <c r="AE3" s="51"/>
      <c r="AF3" s="52"/>
      <c r="AG3" s="58"/>
      <c r="AH3" s="57"/>
      <c r="AI3" s="57"/>
      <c r="AJ3" s="57"/>
    </row>
    <row r="4" spans="1:36" ht="50.25" customHeight="1">
      <c r="A4" s="5"/>
      <c r="B4" s="11" t="s">
        <v>20</v>
      </c>
      <c r="C4" s="12" t="s">
        <v>21</v>
      </c>
      <c r="D4" s="13" t="s">
        <v>20</v>
      </c>
      <c r="E4" s="12" t="s">
        <v>21</v>
      </c>
      <c r="F4" s="13" t="s">
        <v>20</v>
      </c>
      <c r="G4" s="12" t="s">
        <v>21</v>
      </c>
      <c r="H4" s="14"/>
      <c r="I4" s="14"/>
      <c r="J4" s="14"/>
      <c r="K4" s="14"/>
      <c r="L4" s="14"/>
      <c r="M4" s="14"/>
      <c r="N4" s="14"/>
      <c r="O4" s="14"/>
      <c r="P4" s="14" t="s">
        <v>10</v>
      </c>
      <c r="Q4" s="14" t="s">
        <v>11</v>
      </c>
      <c r="R4" s="14" t="s">
        <v>12</v>
      </c>
      <c r="S4" s="14" t="s">
        <v>10</v>
      </c>
      <c r="T4" s="14" t="s">
        <v>11</v>
      </c>
      <c r="U4" s="14" t="s">
        <v>12</v>
      </c>
      <c r="V4" s="40"/>
      <c r="W4" s="40"/>
      <c r="X4" s="14"/>
      <c r="Y4" s="40"/>
      <c r="Z4" s="40"/>
      <c r="AA4" s="40"/>
      <c r="AB4" s="40" t="s">
        <v>22</v>
      </c>
      <c r="AC4" s="40" t="s">
        <v>11</v>
      </c>
      <c r="AD4" s="40" t="s">
        <v>12</v>
      </c>
      <c r="AE4" s="40" t="s">
        <v>22</v>
      </c>
      <c r="AF4" s="40" t="s">
        <v>11</v>
      </c>
      <c r="AG4" s="40" t="s">
        <v>12</v>
      </c>
      <c r="AH4" s="40" t="s">
        <v>22</v>
      </c>
      <c r="AI4" s="40" t="s">
        <v>11</v>
      </c>
      <c r="AJ4" s="40" t="s">
        <v>12</v>
      </c>
    </row>
    <row r="5" spans="1:36" ht="22.5" customHeight="1">
      <c r="A5" s="15" t="s">
        <v>23</v>
      </c>
      <c r="B5" s="16">
        <f aca="true" t="shared" si="0" ref="B5:G5">B6+B7+B8+B9+B10+B11+B12+B13+B14+B15+B16+B35+B47+B56+B63+B70+B77+B87+B92</f>
        <v>13415</v>
      </c>
      <c r="C5" s="16">
        <f t="shared" si="0"/>
        <v>4780</v>
      </c>
      <c r="D5" s="16">
        <f t="shared" si="0"/>
        <v>9032</v>
      </c>
      <c r="E5" s="16">
        <f t="shared" si="0"/>
        <v>1654</v>
      </c>
      <c r="F5" s="16">
        <f t="shared" si="0"/>
        <v>4383</v>
      </c>
      <c r="G5" s="16">
        <f t="shared" si="0"/>
        <v>3126</v>
      </c>
      <c r="H5" s="17">
        <f aca="true" t="shared" si="1" ref="H5:O5">H6+H7+H8+H9+H10+H11+H12+H13+H14+H15+H16+H35+H47+H56+H63+H70+H77+H87+H92</f>
        <v>10552350</v>
      </c>
      <c r="I5" s="17">
        <f t="shared" si="1"/>
        <v>6201600</v>
      </c>
      <c r="J5" s="17">
        <f t="shared" si="1"/>
        <v>4350750</v>
      </c>
      <c r="K5" s="17">
        <f t="shared" si="1"/>
        <v>10552350</v>
      </c>
      <c r="L5" s="17">
        <f t="shared" si="1"/>
        <v>8441880</v>
      </c>
      <c r="M5" s="17">
        <f t="shared" si="1"/>
        <v>1477329.0000000002</v>
      </c>
      <c r="N5" s="17">
        <f t="shared" si="1"/>
        <v>316570.5</v>
      </c>
      <c r="O5" s="17">
        <f t="shared" si="1"/>
        <v>316570.5</v>
      </c>
      <c r="P5" s="17">
        <f aca="true" t="shared" si="2" ref="P5:AJ5">P6+P7+P8+P9+P10+P11+P12+P13+P14+P15+P16+P35+P47+P56+P63+P70+P77+P87+P92</f>
        <v>67075</v>
      </c>
      <c r="Q5" s="17">
        <f t="shared" si="2"/>
        <v>45160</v>
      </c>
      <c r="R5" s="17">
        <f t="shared" si="2"/>
        <v>21915</v>
      </c>
      <c r="S5" s="17">
        <f t="shared" si="2"/>
        <v>268300</v>
      </c>
      <c r="T5" s="17">
        <f t="shared" si="2"/>
        <v>180640</v>
      </c>
      <c r="U5" s="17">
        <f t="shared" si="2"/>
        <v>87660</v>
      </c>
      <c r="V5" s="17">
        <f t="shared" si="2"/>
        <v>10216975</v>
      </c>
      <c r="W5" s="17">
        <f t="shared" si="2"/>
        <v>8374805</v>
      </c>
      <c r="X5" s="17">
        <v>181300</v>
      </c>
      <c r="Y5" s="17">
        <f t="shared" si="2"/>
        <v>1209029</v>
      </c>
      <c r="Z5" s="17">
        <f t="shared" si="2"/>
        <v>316570.5</v>
      </c>
      <c r="AA5" s="17">
        <f t="shared" si="2"/>
        <v>316570.5</v>
      </c>
      <c r="AB5" s="17">
        <f t="shared" si="2"/>
        <v>8695700</v>
      </c>
      <c r="AC5" s="17">
        <f t="shared" si="2"/>
        <v>4961700</v>
      </c>
      <c r="AD5" s="17">
        <f t="shared" si="2"/>
        <v>3734000</v>
      </c>
      <c r="AE5" s="17">
        <f t="shared" si="2"/>
        <v>316692</v>
      </c>
      <c r="AF5" s="17">
        <f t="shared" si="2"/>
        <v>186151.5</v>
      </c>
      <c r="AG5" s="17">
        <f t="shared" si="2"/>
        <v>130540.5</v>
      </c>
      <c r="AH5" s="17">
        <f t="shared" si="2"/>
        <v>-136145</v>
      </c>
      <c r="AI5" s="17">
        <f t="shared" si="2"/>
        <v>-79700</v>
      </c>
      <c r="AJ5" s="17">
        <f t="shared" si="2"/>
        <v>-59900</v>
      </c>
    </row>
    <row r="6" spans="1:36" s="1" customFormat="1" ht="18" customHeight="1">
      <c r="A6" s="18" t="s">
        <v>24</v>
      </c>
      <c r="B6" s="19">
        <f>D6+F6</f>
        <v>601</v>
      </c>
      <c r="C6" s="20">
        <f>E6+G6</f>
        <v>350</v>
      </c>
      <c r="D6" s="21">
        <v>0</v>
      </c>
      <c r="E6" s="21"/>
      <c r="F6" s="22">
        <v>601</v>
      </c>
      <c r="G6" s="23">
        <v>350</v>
      </c>
      <c r="H6" s="21">
        <f>I6+J6</f>
        <v>580850</v>
      </c>
      <c r="I6" s="36">
        <f>D6*650+E6*200</f>
        <v>0</v>
      </c>
      <c r="J6" s="36">
        <f>F6*850+G6*200</f>
        <v>580850</v>
      </c>
      <c r="K6" s="37">
        <f>L6+M6+N6+O6</f>
        <v>580850</v>
      </c>
      <c r="L6" s="38">
        <f>H6*0.8</f>
        <v>464680</v>
      </c>
      <c r="M6" s="38">
        <f>H6*0.14</f>
        <v>81319.00000000001</v>
      </c>
      <c r="N6" s="39">
        <f>H6*0.03</f>
        <v>17425.5</v>
      </c>
      <c r="O6" s="39">
        <f>H6*0.03</f>
        <v>17425.5</v>
      </c>
      <c r="P6" s="38">
        <f>Q6+R6</f>
        <v>3005</v>
      </c>
      <c r="Q6" s="38">
        <f>D6*5</f>
        <v>0</v>
      </c>
      <c r="R6" s="38">
        <f>F6*5</f>
        <v>3005</v>
      </c>
      <c r="S6" s="38">
        <f>T6+U6</f>
        <v>12020</v>
      </c>
      <c r="T6" s="38">
        <f>D6*20</f>
        <v>0</v>
      </c>
      <c r="U6" s="38">
        <f>F6*20</f>
        <v>12020</v>
      </c>
      <c r="V6" s="41">
        <f>W6+Y6+Z6+AA6</f>
        <v>565825</v>
      </c>
      <c r="W6" s="38">
        <f>L6-P6</f>
        <v>461675</v>
      </c>
      <c r="X6" s="38"/>
      <c r="Y6" s="38">
        <f>M6-S6</f>
        <v>69299.00000000001</v>
      </c>
      <c r="Z6" s="39">
        <f>N6</f>
        <v>17425.5</v>
      </c>
      <c r="AA6" s="39">
        <f>Z6</f>
        <v>17425.5</v>
      </c>
      <c r="AB6" s="39">
        <v>466040</v>
      </c>
      <c r="AC6" s="39"/>
      <c r="AD6" s="39">
        <v>466040</v>
      </c>
      <c r="AE6" s="41">
        <f>AF6+AG6</f>
        <v>17425.5</v>
      </c>
      <c r="AF6" s="41"/>
      <c r="AG6" s="39">
        <f>N6</f>
        <v>17425.5</v>
      </c>
      <c r="AH6" s="59"/>
      <c r="AI6" s="59"/>
      <c r="AJ6" s="60">
        <v>2220</v>
      </c>
    </row>
    <row r="7" spans="1:36" s="1" customFormat="1" ht="18" customHeight="1">
      <c r="A7" s="24" t="s">
        <v>25</v>
      </c>
      <c r="B7" s="19">
        <f aca="true" t="shared" si="3" ref="B7:B72">D7+F7</f>
        <v>1652</v>
      </c>
      <c r="C7" s="20">
        <f aca="true" t="shared" si="4" ref="C7:C72">E7+G7</f>
        <v>772</v>
      </c>
      <c r="D7" s="25">
        <v>0</v>
      </c>
      <c r="E7" s="25"/>
      <c r="F7" s="22">
        <v>1652</v>
      </c>
      <c r="G7" s="23">
        <v>772</v>
      </c>
      <c r="H7" s="21">
        <f aca="true" t="shared" si="5" ref="H7:H70">I7+J7</f>
        <v>1558600</v>
      </c>
      <c r="I7" s="36">
        <f aca="true" t="shared" si="6" ref="I7:I70">D7*650+E7*200</f>
        <v>0</v>
      </c>
      <c r="J7" s="36">
        <f aca="true" t="shared" si="7" ref="J7:J70">F7*850+G7*200</f>
        <v>1558600</v>
      </c>
      <c r="K7" s="37">
        <f aca="true" t="shared" si="8" ref="K7:K70">L7+M7+N7+O7</f>
        <v>1558600</v>
      </c>
      <c r="L7" s="38">
        <f aca="true" t="shared" si="9" ref="L7:L70">H7*0.8</f>
        <v>1246880</v>
      </c>
      <c r="M7" s="38">
        <f aca="true" t="shared" si="10" ref="M7:M70">H7*0.14</f>
        <v>218204.00000000003</v>
      </c>
      <c r="N7" s="39">
        <f aca="true" t="shared" si="11" ref="N7:N70">H7*0.03</f>
        <v>46758</v>
      </c>
      <c r="O7" s="39">
        <f aca="true" t="shared" si="12" ref="O7:O70">H7*0.03</f>
        <v>46758</v>
      </c>
      <c r="P7" s="38">
        <f aca="true" t="shared" si="13" ref="P7:P70">Q7+R7</f>
        <v>8260</v>
      </c>
      <c r="Q7" s="38">
        <f>D7*5</f>
        <v>0</v>
      </c>
      <c r="R7" s="38">
        <f aca="true" t="shared" si="14" ref="R7:R70">F7*5</f>
        <v>8260</v>
      </c>
      <c r="S7" s="38">
        <f aca="true" t="shared" si="15" ref="S7:S72">T7+U7</f>
        <v>33040</v>
      </c>
      <c r="T7" s="38">
        <f aca="true" t="shared" si="16" ref="T7:T70">D7*20</f>
        <v>0</v>
      </c>
      <c r="U7" s="38">
        <f aca="true" t="shared" si="17" ref="U7:U70">F7*20</f>
        <v>33040</v>
      </c>
      <c r="V7" s="41">
        <f aca="true" t="shared" si="18" ref="V7:V70">W7+Y7+Z7+AA7</f>
        <v>1517300</v>
      </c>
      <c r="W7" s="38">
        <f aca="true" t="shared" si="19" ref="W7:W70">L7-P7</f>
        <v>1238620</v>
      </c>
      <c r="X7" s="38">
        <v>181300</v>
      </c>
      <c r="Y7" s="38">
        <f aca="true" t="shared" si="20" ref="Y7:Y70">M7-S7</f>
        <v>185164.00000000003</v>
      </c>
      <c r="Z7" s="39">
        <f aca="true" t="shared" si="21" ref="Z7:Z69">N7</f>
        <v>46758</v>
      </c>
      <c r="AA7" s="39">
        <f aca="true" t="shared" si="22" ref="AA7:AA70">Z7</f>
        <v>46758</v>
      </c>
      <c r="AB7" s="39">
        <v>1488040</v>
      </c>
      <c r="AC7" s="39"/>
      <c r="AD7" s="39">
        <v>1488040</v>
      </c>
      <c r="AE7" s="41">
        <f aca="true" t="shared" si="23" ref="AE7:AE69">AF7+AG7</f>
        <v>46776</v>
      </c>
      <c r="AF7" s="41"/>
      <c r="AG7" s="39">
        <v>46776</v>
      </c>
      <c r="AH7" s="59">
        <f>W7-AB7+X7</f>
        <v>-68120</v>
      </c>
      <c r="AI7" s="59"/>
      <c r="AJ7" s="59">
        <v>-68120</v>
      </c>
    </row>
    <row r="8" spans="1:36" s="1" customFormat="1" ht="18" customHeight="1">
      <c r="A8" s="24" t="s">
        <v>26</v>
      </c>
      <c r="B8" s="19">
        <f t="shared" si="3"/>
        <v>252</v>
      </c>
      <c r="C8" s="20">
        <f t="shared" si="4"/>
        <v>229</v>
      </c>
      <c r="D8" s="26">
        <v>0</v>
      </c>
      <c r="E8" s="27"/>
      <c r="F8" s="22">
        <v>252</v>
      </c>
      <c r="G8" s="22">
        <v>229</v>
      </c>
      <c r="H8" s="21">
        <f t="shared" si="5"/>
        <v>260000</v>
      </c>
      <c r="I8" s="36">
        <f t="shared" si="6"/>
        <v>0</v>
      </c>
      <c r="J8" s="36">
        <f t="shared" si="7"/>
        <v>260000</v>
      </c>
      <c r="K8" s="37">
        <f t="shared" si="8"/>
        <v>260000</v>
      </c>
      <c r="L8" s="38">
        <f t="shared" si="9"/>
        <v>208000</v>
      </c>
      <c r="M8" s="38">
        <f t="shared" si="10"/>
        <v>36400</v>
      </c>
      <c r="N8" s="39">
        <f t="shared" si="11"/>
        <v>7800</v>
      </c>
      <c r="O8" s="39">
        <f t="shared" si="12"/>
        <v>7800</v>
      </c>
      <c r="P8" s="38">
        <f t="shared" si="13"/>
        <v>1260</v>
      </c>
      <c r="Q8" s="38">
        <f>D8*5</f>
        <v>0</v>
      </c>
      <c r="R8" s="38">
        <f t="shared" si="14"/>
        <v>1260</v>
      </c>
      <c r="S8" s="38">
        <f t="shared" si="15"/>
        <v>5040</v>
      </c>
      <c r="T8" s="38">
        <f t="shared" si="16"/>
        <v>0</v>
      </c>
      <c r="U8" s="38">
        <f t="shared" si="17"/>
        <v>5040</v>
      </c>
      <c r="V8" s="41">
        <f t="shared" si="18"/>
        <v>253700</v>
      </c>
      <c r="W8" s="38">
        <f t="shared" si="19"/>
        <v>206740</v>
      </c>
      <c r="X8" s="38"/>
      <c r="Y8" s="38">
        <f t="shared" si="20"/>
        <v>31360</v>
      </c>
      <c r="Z8" s="39">
        <f t="shared" si="21"/>
        <v>7800</v>
      </c>
      <c r="AA8" s="39">
        <f t="shared" si="22"/>
        <v>7800</v>
      </c>
      <c r="AB8" s="39">
        <v>210040</v>
      </c>
      <c r="AC8" s="39"/>
      <c r="AD8" s="39">
        <v>210040</v>
      </c>
      <c r="AE8" s="41">
        <f t="shared" si="23"/>
        <v>7800</v>
      </c>
      <c r="AF8" s="38"/>
      <c r="AG8" s="39">
        <f aca="true" t="shared" si="24" ref="AG8:AG14">N8</f>
        <v>7800</v>
      </c>
      <c r="AH8" s="59"/>
      <c r="AI8" s="59"/>
      <c r="AJ8" s="60">
        <v>1000</v>
      </c>
    </row>
    <row r="9" spans="1:36" s="1" customFormat="1" ht="18" customHeight="1">
      <c r="A9" s="24" t="s">
        <v>27</v>
      </c>
      <c r="B9" s="19">
        <f t="shared" si="3"/>
        <v>399</v>
      </c>
      <c r="C9" s="20">
        <f t="shared" si="4"/>
        <v>384</v>
      </c>
      <c r="D9" s="26">
        <v>0</v>
      </c>
      <c r="E9" s="27"/>
      <c r="F9" s="22">
        <v>399</v>
      </c>
      <c r="G9" s="22">
        <v>384</v>
      </c>
      <c r="H9" s="21">
        <f t="shared" si="5"/>
        <v>415950</v>
      </c>
      <c r="I9" s="36">
        <f t="shared" si="6"/>
        <v>0</v>
      </c>
      <c r="J9" s="36">
        <f t="shared" si="7"/>
        <v>415950</v>
      </c>
      <c r="K9" s="37">
        <f t="shared" si="8"/>
        <v>415950</v>
      </c>
      <c r="L9" s="38">
        <f t="shared" si="9"/>
        <v>332760</v>
      </c>
      <c r="M9" s="38">
        <f t="shared" si="10"/>
        <v>58233.00000000001</v>
      </c>
      <c r="N9" s="39">
        <f t="shared" si="11"/>
        <v>12478.5</v>
      </c>
      <c r="O9" s="39">
        <f t="shared" si="12"/>
        <v>12478.5</v>
      </c>
      <c r="P9" s="38">
        <f t="shared" si="13"/>
        <v>1995</v>
      </c>
      <c r="Q9" s="38"/>
      <c r="R9" s="38">
        <f t="shared" si="14"/>
        <v>1995</v>
      </c>
      <c r="S9" s="38">
        <f t="shared" si="15"/>
        <v>7980</v>
      </c>
      <c r="T9" s="38">
        <f t="shared" si="16"/>
        <v>0</v>
      </c>
      <c r="U9" s="38">
        <f t="shared" si="17"/>
        <v>7980</v>
      </c>
      <c r="V9" s="41">
        <f t="shared" si="18"/>
        <v>405975</v>
      </c>
      <c r="W9" s="38">
        <f t="shared" si="19"/>
        <v>330765</v>
      </c>
      <c r="X9" s="38"/>
      <c r="Y9" s="38">
        <f t="shared" si="20"/>
        <v>50253.00000000001</v>
      </c>
      <c r="Z9" s="39">
        <f t="shared" si="21"/>
        <v>12478.5</v>
      </c>
      <c r="AA9" s="39">
        <f t="shared" si="22"/>
        <v>12478.5</v>
      </c>
      <c r="AB9" s="39">
        <v>334800</v>
      </c>
      <c r="AC9" s="39"/>
      <c r="AD9" s="39">
        <v>334800</v>
      </c>
      <c r="AE9" s="41">
        <f t="shared" si="23"/>
        <v>12478.5</v>
      </c>
      <c r="AF9" s="38"/>
      <c r="AG9" s="39">
        <f t="shared" si="24"/>
        <v>12478.5</v>
      </c>
      <c r="AH9" s="59"/>
      <c r="AI9" s="59"/>
      <c r="AJ9" s="60">
        <v>1000</v>
      </c>
    </row>
    <row r="10" spans="1:36" s="1" customFormat="1" ht="18" customHeight="1">
      <c r="A10" s="24" t="s">
        <v>28</v>
      </c>
      <c r="B10" s="19">
        <f t="shared" si="3"/>
        <v>284</v>
      </c>
      <c r="C10" s="20">
        <f t="shared" si="4"/>
        <v>285</v>
      </c>
      <c r="D10" s="26">
        <v>0</v>
      </c>
      <c r="E10" s="27"/>
      <c r="F10" s="22">
        <v>284</v>
      </c>
      <c r="G10" s="22">
        <v>285</v>
      </c>
      <c r="H10" s="21">
        <f t="shared" si="5"/>
        <v>298400</v>
      </c>
      <c r="I10" s="36">
        <f t="shared" si="6"/>
        <v>0</v>
      </c>
      <c r="J10" s="36">
        <f t="shared" si="7"/>
        <v>298400</v>
      </c>
      <c r="K10" s="37">
        <f t="shared" si="8"/>
        <v>298400</v>
      </c>
      <c r="L10" s="38">
        <f t="shared" si="9"/>
        <v>238720</v>
      </c>
      <c r="M10" s="38">
        <f t="shared" si="10"/>
        <v>41776.00000000001</v>
      </c>
      <c r="N10" s="39">
        <f t="shared" si="11"/>
        <v>8952</v>
      </c>
      <c r="O10" s="39">
        <f t="shared" si="12"/>
        <v>8952</v>
      </c>
      <c r="P10" s="38">
        <f t="shared" si="13"/>
        <v>1420</v>
      </c>
      <c r="Q10" s="38"/>
      <c r="R10" s="38">
        <f t="shared" si="14"/>
        <v>1420</v>
      </c>
      <c r="S10" s="38">
        <f t="shared" si="15"/>
        <v>5680</v>
      </c>
      <c r="T10" s="38">
        <f t="shared" si="16"/>
        <v>0</v>
      </c>
      <c r="U10" s="38">
        <f t="shared" si="17"/>
        <v>5680</v>
      </c>
      <c r="V10" s="41">
        <f t="shared" si="18"/>
        <v>291300</v>
      </c>
      <c r="W10" s="38">
        <f t="shared" si="19"/>
        <v>237300</v>
      </c>
      <c r="X10" s="38"/>
      <c r="Y10" s="38">
        <f t="shared" si="20"/>
        <v>36096.00000000001</v>
      </c>
      <c r="Z10" s="39">
        <f t="shared" si="21"/>
        <v>8952</v>
      </c>
      <c r="AA10" s="39">
        <f t="shared" si="22"/>
        <v>8952</v>
      </c>
      <c r="AB10" s="39">
        <v>240080</v>
      </c>
      <c r="AC10" s="39"/>
      <c r="AD10" s="39">
        <v>240080</v>
      </c>
      <c r="AE10" s="41">
        <f t="shared" si="23"/>
        <v>8952</v>
      </c>
      <c r="AF10" s="38"/>
      <c r="AG10" s="39">
        <f t="shared" si="24"/>
        <v>8952</v>
      </c>
      <c r="AH10" s="59"/>
      <c r="AI10" s="59"/>
      <c r="AJ10" s="60">
        <v>1000</v>
      </c>
    </row>
    <row r="11" spans="1:36" s="1" customFormat="1" ht="18" customHeight="1">
      <c r="A11" s="24" t="s">
        <v>29</v>
      </c>
      <c r="B11" s="19">
        <f t="shared" si="3"/>
        <v>404</v>
      </c>
      <c r="C11" s="20">
        <f t="shared" si="4"/>
        <v>394</v>
      </c>
      <c r="D11" s="26">
        <v>0</v>
      </c>
      <c r="E11" s="27"/>
      <c r="F11" s="22">
        <v>404</v>
      </c>
      <c r="G11" s="22">
        <v>394</v>
      </c>
      <c r="H11" s="21">
        <f t="shared" si="5"/>
        <v>422200</v>
      </c>
      <c r="I11" s="36">
        <f t="shared" si="6"/>
        <v>0</v>
      </c>
      <c r="J11" s="36">
        <f t="shared" si="7"/>
        <v>422200</v>
      </c>
      <c r="K11" s="37">
        <f t="shared" si="8"/>
        <v>422200</v>
      </c>
      <c r="L11" s="38">
        <f t="shared" si="9"/>
        <v>337760</v>
      </c>
      <c r="M11" s="38">
        <f t="shared" si="10"/>
        <v>59108.00000000001</v>
      </c>
      <c r="N11" s="39">
        <f t="shared" si="11"/>
        <v>12666</v>
      </c>
      <c r="O11" s="39">
        <f t="shared" si="12"/>
        <v>12666</v>
      </c>
      <c r="P11" s="38">
        <f t="shared" si="13"/>
        <v>2020</v>
      </c>
      <c r="Q11" s="38"/>
      <c r="R11" s="38">
        <f t="shared" si="14"/>
        <v>2020</v>
      </c>
      <c r="S11" s="38">
        <f t="shared" si="15"/>
        <v>8080</v>
      </c>
      <c r="T11" s="38">
        <f t="shared" si="16"/>
        <v>0</v>
      </c>
      <c r="U11" s="38">
        <f t="shared" si="17"/>
        <v>8080</v>
      </c>
      <c r="V11" s="41">
        <f t="shared" si="18"/>
        <v>412100</v>
      </c>
      <c r="W11" s="38">
        <f t="shared" si="19"/>
        <v>335740</v>
      </c>
      <c r="X11" s="38"/>
      <c r="Y11" s="38">
        <f t="shared" si="20"/>
        <v>51028.00000000001</v>
      </c>
      <c r="Z11" s="39">
        <f t="shared" si="21"/>
        <v>12666</v>
      </c>
      <c r="AA11" s="39">
        <f t="shared" si="22"/>
        <v>12666</v>
      </c>
      <c r="AB11" s="39">
        <v>339800</v>
      </c>
      <c r="AC11" s="39"/>
      <c r="AD11" s="39">
        <v>339800</v>
      </c>
      <c r="AE11" s="41">
        <f t="shared" si="23"/>
        <v>12666</v>
      </c>
      <c r="AF11" s="38"/>
      <c r="AG11" s="39">
        <f t="shared" si="24"/>
        <v>12666</v>
      </c>
      <c r="AH11" s="59"/>
      <c r="AI11" s="59"/>
      <c r="AJ11" s="60">
        <v>1000</v>
      </c>
    </row>
    <row r="12" spans="1:36" s="1" customFormat="1" ht="18" customHeight="1">
      <c r="A12" s="24" t="s">
        <v>30</v>
      </c>
      <c r="B12" s="19">
        <f t="shared" si="3"/>
        <v>346</v>
      </c>
      <c r="C12" s="20">
        <f t="shared" si="4"/>
        <v>349</v>
      </c>
      <c r="D12" s="26">
        <v>0</v>
      </c>
      <c r="E12" s="27"/>
      <c r="F12" s="22">
        <v>346</v>
      </c>
      <c r="G12" s="22">
        <v>349</v>
      </c>
      <c r="H12" s="21">
        <f t="shared" si="5"/>
        <v>363900</v>
      </c>
      <c r="I12" s="36">
        <f t="shared" si="6"/>
        <v>0</v>
      </c>
      <c r="J12" s="36">
        <f t="shared" si="7"/>
        <v>363900</v>
      </c>
      <c r="K12" s="37">
        <f t="shared" si="8"/>
        <v>363900</v>
      </c>
      <c r="L12" s="38">
        <f t="shared" si="9"/>
        <v>291120</v>
      </c>
      <c r="M12" s="38">
        <f t="shared" si="10"/>
        <v>50946.00000000001</v>
      </c>
      <c r="N12" s="39">
        <f t="shared" si="11"/>
        <v>10917</v>
      </c>
      <c r="O12" s="39">
        <f t="shared" si="12"/>
        <v>10917</v>
      </c>
      <c r="P12" s="38">
        <f t="shared" si="13"/>
        <v>1730</v>
      </c>
      <c r="Q12" s="38"/>
      <c r="R12" s="38">
        <f t="shared" si="14"/>
        <v>1730</v>
      </c>
      <c r="S12" s="38">
        <f t="shared" si="15"/>
        <v>6920</v>
      </c>
      <c r="T12" s="38">
        <f t="shared" si="16"/>
        <v>0</v>
      </c>
      <c r="U12" s="38">
        <f t="shared" si="17"/>
        <v>6920</v>
      </c>
      <c r="V12" s="41">
        <f t="shared" si="18"/>
        <v>355250</v>
      </c>
      <c r="W12" s="38">
        <f t="shared" si="19"/>
        <v>289390</v>
      </c>
      <c r="X12" s="38"/>
      <c r="Y12" s="38">
        <f t="shared" si="20"/>
        <v>44026.00000000001</v>
      </c>
      <c r="Z12" s="39">
        <f t="shared" si="21"/>
        <v>10917</v>
      </c>
      <c r="AA12" s="39">
        <f t="shared" si="22"/>
        <v>10917</v>
      </c>
      <c r="AB12" s="39">
        <v>293840</v>
      </c>
      <c r="AC12" s="39"/>
      <c r="AD12" s="39">
        <v>293840</v>
      </c>
      <c r="AE12" s="41">
        <f t="shared" si="23"/>
        <v>10917</v>
      </c>
      <c r="AF12" s="38"/>
      <c r="AG12" s="39">
        <f t="shared" si="24"/>
        <v>10917</v>
      </c>
      <c r="AH12" s="59"/>
      <c r="AI12" s="59"/>
      <c r="AJ12" s="60">
        <v>1000</v>
      </c>
    </row>
    <row r="13" spans="1:36" s="1" customFormat="1" ht="18" customHeight="1">
      <c r="A13" s="24" t="s">
        <v>31</v>
      </c>
      <c r="B13" s="19">
        <f t="shared" si="3"/>
        <v>390</v>
      </c>
      <c r="C13" s="20">
        <f t="shared" si="4"/>
        <v>308</v>
      </c>
      <c r="D13" s="26">
        <v>0</v>
      </c>
      <c r="E13" s="27"/>
      <c r="F13" s="22">
        <v>390</v>
      </c>
      <c r="G13" s="22">
        <v>308</v>
      </c>
      <c r="H13" s="21">
        <f t="shared" si="5"/>
        <v>393100</v>
      </c>
      <c r="I13" s="36">
        <f t="shared" si="6"/>
        <v>0</v>
      </c>
      <c r="J13" s="36">
        <f t="shared" si="7"/>
        <v>393100</v>
      </c>
      <c r="K13" s="37">
        <f t="shared" si="8"/>
        <v>393100</v>
      </c>
      <c r="L13" s="38">
        <f t="shared" si="9"/>
        <v>314480</v>
      </c>
      <c r="M13" s="38">
        <f t="shared" si="10"/>
        <v>55034.00000000001</v>
      </c>
      <c r="N13" s="39">
        <f t="shared" si="11"/>
        <v>11793</v>
      </c>
      <c r="O13" s="39">
        <f t="shared" si="12"/>
        <v>11793</v>
      </c>
      <c r="P13" s="38">
        <f t="shared" si="13"/>
        <v>1950</v>
      </c>
      <c r="Q13" s="38"/>
      <c r="R13" s="38">
        <f t="shared" si="14"/>
        <v>1950</v>
      </c>
      <c r="S13" s="38">
        <f t="shared" si="15"/>
        <v>7800</v>
      </c>
      <c r="T13" s="38">
        <f t="shared" si="16"/>
        <v>0</v>
      </c>
      <c r="U13" s="38">
        <f t="shared" si="17"/>
        <v>7800</v>
      </c>
      <c r="V13" s="41">
        <f t="shared" si="18"/>
        <v>383350</v>
      </c>
      <c r="W13" s="38">
        <f t="shared" si="19"/>
        <v>312530</v>
      </c>
      <c r="X13" s="38"/>
      <c r="Y13" s="38">
        <f t="shared" si="20"/>
        <v>47234.00000000001</v>
      </c>
      <c r="Z13" s="39">
        <f t="shared" si="21"/>
        <v>11793</v>
      </c>
      <c r="AA13" s="39">
        <f t="shared" si="22"/>
        <v>11793</v>
      </c>
      <c r="AB13" s="39">
        <v>315160</v>
      </c>
      <c r="AC13" s="39"/>
      <c r="AD13" s="39">
        <v>315160</v>
      </c>
      <c r="AE13" s="41">
        <f t="shared" si="23"/>
        <v>11793</v>
      </c>
      <c r="AF13" s="38"/>
      <c r="AG13" s="39">
        <f t="shared" si="24"/>
        <v>11793</v>
      </c>
      <c r="AH13" s="59"/>
      <c r="AI13" s="59"/>
      <c r="AJ13" s="60">
        <v>1000</v>
      </c>
    </row>
    <row r="14" spans="1:36" s="1" customFormat="1" ht="18" customHeight="1">
      <c r="A14" s="24" t="s">
        <v>32</v>
      </c>
      <c r="B14" s="19">
        <f t="shared" si="3"/>
        <v>55</v>
      </c>
      <c r="C14" s="20">
        <f t="shared" si="4"/>
        <v>55</v>
      </c>
      <c r="D14" s="26">
        <v>0</v>
      </c>
      <c r="E14" s="27"/>
      <c r="F14" s="22">
        <v>55</v>
      </c>
      <c r="G14" s="22">
        <v>55</v>
      </c>
      <c r="H14" s="21">
        <f t="shared" si="5"/>
        <v>57750</v>
      </c>
      <c r="I14" s="36">
        <f t="shared" si="6"/>
        <v>0</v>
      </c>
      <c r="J14" s="36">
        <f t="shared" si="7"/>
        <v>57750</v>
      </c>
      <c r="K14" s="37">
        <f t="shared" si="8"/>
        <v>57750</v>
      </c>
      <c r="L14" s="38">
        <f t="shared" si="9"/>
        <v>46200</v>
      </c>
      <c r="M14" s="38">
        <f t="shared" si="10"/>
        <v>8085.000000000001</v>
      </c>
      <c r="N14" s="39">
        <f t="shared" si="11"/>
        <v>1732.5</v>
      </c>
      <c r="O14" s="39">
        <f t="shared" si="12"/>
        <v>1732.5</v>
      </c>
      <c r="P14" s="38">
        <f t="shared" si="13"/>
        <v>275</v>
      </c>
      <c r="Q14" s="38"/>
      <c r="R14" s="38">
        <f t="shared" si="14"/>
        <v>275</v>
      </c>
      <c r="S14" s="38">
        <f t="shared" si="15"/>
        <v>1100</v>
      </c>
      <c r="T14" s="38">
        <f t="shared" si="16"/>
        <v>0</v>
      </c>
      <c r="U14" s="38">
        <f t="shared" si="17"/>
        <v>1100</v>
      </c>
      <c r="V14" s="41">
        <f t="shared" si="18"/>
        <v>56375</v>
      </c>
      <c r="W14" s="38">
        <f t="shared" si="19"/>
        <v>45925</v>
      </c>
      <c r="X14" s="38"/>
      <c r="Y14" s="38">
        <f t="shared" si="20"/>
        <v>6985.000000000001</v>
      </c>
      <c r="Z14" s="39">
        <f t="shared" si="21"/>
        <v>1732.5</v>
      </c>
      <c r="AA14" s="39">
        <f t="shared" si="22"/>
        <v>1732.5</v>
      </c>
      <c r="AB14" s="39">
        <v>46200</v>
      </c>
      <c r="AC14" s="39"/>
      <c r="AD14" s="39">
        <v>46200</v>
      </c>
      <c r="AE14" s="41">
        <f t="shared" si="23"/>
        <v>1732.5</v>
      </c>
      <c r="AF14" s="38"/>
      <c r="AG14" s="39">
        <f t="shared" si="24"/>
        <v>1732.5</v>
      </c>
      <c r="AH14" s="59"/>
      <c r="AI14" s="59"/>
      <c r="AJ14" s="60"/>
    </row>
    <row r="15" spans="1:36" ht="18" customHeight="1">
      <c r="A15" s="24" t="s">
        <v>33</v>
      </c>
      <c r="B15" s="19">
        <f t="shared" si="3"/>
        <v>2083</v>
      </c>
      <c r="C15" s="20">
        <f t="shared" si="4"/>
        <v>0</v>
      </c>
      <c r="D15" s="26">
        <v>2083</v>
      </c>
      <c r="E15" s="27"/>
      <c r="F15" s="22">
        <v>0</v>
      </c>
      <c r="G15" s="22"/>
      <c r="H15" s="21">
        <f t="shared" si="5"/>
        <v>1353950</v>
      </c>
      <c r="I15" s="36">
        <f t="shared" si="6"/>
        <v>1353950</v>
      </c>
      <c r="J15" s="36">
        <f t="shared" si="7"/>
        <v>0</v>
      </c>
      <c r="K15" s="37">
        <f t="shared" si="8"/>
        <v>1353950</v>
      </c>
      <c r="L15" s="38">
        <f t="shared" si="9"/>
        <v>1083160</v>
      </c>
      <c r="M15" s="38">
        <f t="shared" si="10"/>
        <v>189553.00000000003</v>
      </c>
      <c r="N15" s="39">
        <f t="shared" si="11"/>
        <v>40618.5</v>
      </c>
      <c r="O15" s="39">
        <f t="shared" si="12"/>
        <v>40618.5</v>
      </c>
      <c r="P15" s="38">
        <f t="shared" si="13"/>
        <v>10415</v>
      </c>
      <c r="Q15" s="38">
        <f>B15*5</f>
        <v>10415</v>
      </c>
      <c r="R15" s="38">
        <f t="shared" si="14"/>
        <v>0</v>
      </c>
      <c r="S15" s="38">
        <f t="shared" si="15"/>
        <v>41660</v>
      </c>
      <c r="T15" s="38">
        <f t="shared" si="16"/>
        <v>41660</v>
      </c>
      <c r="U15" s="38">
        <f t="shared" si="17"/>
        <v>0</v>
      </c>
      <c r="V15" s="41">
        <f t="shared" si="18"/>
        <v>1301875</v>
      </c>
      <c r="W15" s="38">
        <f t="shared" si="19"/>
        <v>1072745</v>
      </c>
      <c r="X15" s="38"/>
      <c r="Y15" s="38">
        <f t="shared" si="20"/>
        <v>147893.00000000003</v>
      </c>
      <c r="Z15" s="39">
        <f t="shared" si="21"/>
        <v>40618.5</v>
      </c>
      <c r="AA15" s="39">
        <f t="shared" si="22"/>
        <v>40618.5</v>
      </c>
      <c r="AB15" s="39">
        <v>1050300</v>
      </c>
      <c r="AC15" s="39">
        <v>1050300</v>
      </c>
      <c r="AD15" s="39"/>
      <c r="AE15" s="41">
        <f t="shared" si="23"/>
        <v>40722</v>
      </c>
      <c r="AF15" s="39">
        <v>40722</v>
      </c>
      <c r="AG15" s="38"/>
      <c r="AH15" s="59">
        <v>0</v>
      </c>
      <c r="AI15" s="59">
        <v>-11675</v>
      </c>
      <c r="AJ15" s="60"/>
    </row>
    <row r="16" spans="1:36" s="2" customFormat="1" ht="18" customHeight="1">
      <c r="A16" s="28" t="s">
        <v>34</v>
      </c>
      <c r="B16" s="29">
        <f>SUM(B17:B34)</f>
        <v>2397</v>
      </c>
      <c r="C16" s="29">
        <f>SUM(C17:C34)</f>
        <v>0</v>
      </c>
      <c r="D16" s="29">
        <v>2397</v>
      </c>
      <c r="E16" s="29">
        <f>SUM(E17:E34)</f>
        <v>0</v>
      </c>
      <c r="F16" s="29">
        <v>0</v>
      </c>
      <c r="G16" s="29">
        <f>SUM(G17:G34)</f>
        <v>0</v>
      </c>
      <c r="H16" s="21">
        <f t="shared" si="5"/>
        <v>1558050</v>
      </c>
      <c r="I16" s="36">
        <f t="shared" si="6"/>
        <v>1558050</v>
      </c>
      <c r="J16" s="36">
        <f t="shared" si="7"/>
        <v>0</v>
      </c>
      <c r="K16" s="37">
        <f t="shared" si="8"/>
        <v>1558050</v>
      </c>
      <c r="L16" s="38">
        <f t="shared" si="9"/>
        <v>1246440</v>
      </c>
      <c r="M16" s="38">
        <f t="shared" si="10"/>
        <v>218127.00000000003</v>
      </c>
      <c r="N16" s="39">
        <f t="shared" si="11"/>
        <v>46741.5</v>
      </c>
      <c r="O16" s="39">
        <f t="shared" si="12"/>
        <v>46741.5</v>
      </c>
      <c r="P16" s="38">
        <f t="shared" si="13"/>
        <v>11985</v>
      </c>
      <c r="Q16" s="38">
        <f aca="true" t="shared" si="25" ref="Q16:Q79">B16*5</f>
        <v>11985</v>
      </c>
      <c r="R16" s="38">
        <f t="shared" si="14"/>
        <v>0</v>
      </c>
      <c r="S16" s="42">
        <f>SUM(S17:S34)</f>
        <v>47940</v>
      </c>
      <c r="T16" s="38">
        <f t="shared" si="16"/>
        <v>47940</v>
      </c>
      <c r="U16" s="38">
        <f t="shared" si="17"/>
        <v>0</v>
      </c>
      <c r="V16" s="41">
        <f t="shared" si="18"/>
        <v>1498125</v>
      </c>
      <c r="W16" s="38">
        <f t="shared" si="19"/>
        <v>1234455</v>
      </c>
      <c r="X16" s="38"/>
      <c r="Y16" s="38">
        <f t="shared" si="20"/>
        <v>170187.00000000003</v>
      </c>
      <c r="Z16" s="42">
        <f>SUM(Z17:Z34)</f>
        <v>46741.5</v>
      </c>
      <c r="AA16" s="39">
        <f t="shared" si="22"/>
        <v>46741.5</v>
      </c>
      <c r="AB16" s="39">
        <v>1260480</v>
      </c>
      <c r="AC16" s="39">
        <v>1260480</v>
      </c>
      <c r="AD16" s="39">
        <v>0</v>
      </c>
      <c r="AE16" s="53">
        <f>SUM(AE17:AE34)</f>
        <v>46741.5</v>
      </c>
      <c r="AF16" s="42">
        <f>SUM(AF17:AF34)</f>
        <v>46741.5</v>
      </c>
      <c r="AG16" s="42">
        <f>SUM(AG17:AG34)</f>
        <v>0</v>
      </c>
      <c r="AH16" s="59">
        <f aca="true" t="shared" si="26" ref="AH16:AH70">W16-AB16</f>
        <v>-26025</v>
      </c>
      <c r="AI16" s="42">
        <f>SUM(AI17:AI34)</f>
        <v>-26025</v>
      </c>
      <c r="AJ16" s="60"/>
    </row>
    <row r="17" spans="1:36" ht="18" customHeight="1">
      <c r="A17" s="30" t="s">
        <v>35</v>
      </c>
      <c r="B17" s="19">
        <f t="shared" si="3"/>
        <v>189</v>
      </c>
      <c r="C17" s="20">
        <f t="shared" si="4"/>
        <v>0</v>
      </c>
      <c r="D17" s="22">
        <v>189</v>
      </c>
      <c r="E17" s="27">
        <v>0</v>
      </c>
      <c r="F17" s="31">
        <v>0</v>
      </c>
      <c r="G17" s="22"/>
      <c r="H17" s="21">
        <f t="shared" si="5"/>
        <v>122850</v>
      </c>
      <c r="I17" s="36">
        <f t="shared" si="6"/>
        <v>122850</v>
      </c>
      <c r="J17" s="36">
        <f t="shared" si="7"/>
        <v>0</v>
      </c>
      <c r="K17" s="37">
        <f t="shared" si="8"/>
        <v>122850</v>
      </c>
      <c r="L17" s="38">
        <f t="shared" si="9"/>
        <v>98280</v>
      </c>
      <c r="M17" s="38">
        <f t="shared" si="10"/>
        <v>17199</v>
      </c>
      <c r="N17" s="39">
        <f t="shared" si="11"/>
        <v>3685.5</v>
      </c>
      <c r="O17" s="39">
        <f t="shared" si="12"/>
        <v>3685.5</v>
      </c>
      <c r="P17" s="38">
        <f t="shared" si="13"/>
        <v>945</v>
      </c>
      <c r="Q17" s="38">
        <f t="shared" si="25"/>
        <v>945</v>
      </c>
      <c r="R17" s="38">
        <f t="shared" si="14"/>
        <v>0</v>
      </c>
      <c r="S17" s="38">
        <f t="shared" si="15"/>
        <v>3780</v>
      </c>
      <c r="T17" s="38">
        <f t="shared" si="16"/>
        <v>3780</v>
      </c>
      <c r="U17" s="38">
        <f t="shared" si="17"/>
        <v>0</v>
      </c>
      <c r="V17" s="41">
        <f t="shared" si="18"/>
        <v>118125</v>
      </c>
      <c r="W17" s="38">
        <f t="shared" si="19"/>
        <v>97335</v>
      </c>
      <c r="X17" s="38"/>
      <c r="Y17" s="38">
        <f t="shared" si="20"/>
        <v>13419</v>
      </c>
      <c r="Z17" s="39">
        <f t="shared" si="21"/>
        <v>3685.5</v>
      </c>
      <c r="AA17" s="39">
        <f t="shared" si="22"/>
        <v>3685.5</v>
      </c>
      <c r="AB17" s="39">
        <v>99840</v>
      </c>
      <c r="AC17" s="39">
        <v>99840</v>
      </c>
      <c r="AD17" s="39"/>
      <c r="AE17" s="41">
        <f t="shared" si="23"/>
        <v>3685.5</v>
      </c>
      <c r="AF17" s="39">
        <f aca="true" t="shared" si="27" ref="AF17:AF79">N17</f>
        <v>3685.5</v>
      </c>
      <c r="AG17" s="38"/>
      <c r="AH17" s="59">
        <f t="shared" si="26"/>
        <v>-2505</v>
      </c>
      <c r="AI17" s="59">
        <v>-2505</v>
      </c>
      <c r="AJ17" s="60"/>
    </row>
    <row r="18" spans="1:36" ht="18" customHeight="1">
      <c r="A18" s="30" t="s">
        <v>36</v>
      </c>
      <c r="B18" s="19">
        <f t="shared" si="3"/>
        <v>125</v>
      </c>
      <c r="C18" s="20">
        <f t="shared" si="4"/>
        <v>0</v>
      </c>
      <c r="D18" s="32">
        <v>125</v>
      </c>
      <c r="E18" s="27">
        <v>0</v>
      </c>
      <c r="F18" s="31">
        <v>0</v>
      </c>
      <c r="G18" s="22"/>
      <c r="H18" s="21">
        <f t="shared" si="5"/>
        <v>81250</v>
      </c>
      <c r="I18" s="36">
        <f t="shared" si="6"/>
        <v>81250</v>
      </c>
      <c r="J18" s="36">
        <f t="shared" si="7"/>
        <v>0</v>
      </c>
      <c r="K18" s="37">
        <f t="shared" si="8"/>
        <v>81250</v>
      </c>
      <c r="L18" s="38">
        <f t="shared" si="9"/>
        <v>65000</v>
      </c>
      <c r="M18" s="38">
        <f t="shared" si="10"/>
        <v>11375.000000000002</v>
      </c>
      <c r="N18" s="39">
        <f t="shared" si="11"/>
        <v>2437.5</v>
      </c>
      <c r="O18" s="39">
        <f t="shared" si="12"/>
        <v>2437.5</v>
      </c>
      <c r="P18" s="38">
        <f t="shared" si="13"/>
        <v>625</v>
      </c>
      <c r="Q18" s="38">
        <f t="shared" si="25"/>
        <v>625</v>
      </c>
      <c r="R18" s="38">
        <f t="shared" si="14"/>
        <v>0</v>
      </c>
      <c r="S18" s="38">
        <f t="shared" si="15"/>
        <v>2500</v>
      </c>
      <c r="T18" s="38">
        <f t="shared" si="16"/>
        <v>2500</v>
      </c>
      <c r="U18" s="38">
        <f t="shared" si="17"/>
        <v>0</v>
      </c>
      <c r="V18" s="41">
        <f t="shared" si="18"/>
        <v>78125</v>
      </c>
      <c r="W18" s="38">
        <f t="shared" si="19"/>
        <v>64375</v>
      </c>
      <c r="X18" s="38"/>
      <c r="Y18" s="38">
        <f t="shared" si="20"/>
        <v>8875.000000000002</v>
      </c>
      <c r="Z18" s="39">
        <f t="shared" si="21"/>
        <v>2437.5</v>
      </c>
      <c r="AA18" s="39">
        <f t="shared" si="22"/>
        <v>2437.5</v>
      </c>
      <c r="AB18" s="39">
        <v>66040</v>
      </c>
      <c r="AC18" s="39">
        <v>66040</v>
      </c>
      <c r="AD18" s="39"/>
      <c r="AE18" s="41">
        <f t="shared" si="23"/>
        <v>2437.5</v>
      </c>
      <c r="AF18" s="39">
        <f t="shared" si="27"/>
        <v>2437.5</v>
      </c>
      <c r="AG18" s="38"/>
      <c r="AH18" s="59">
        <f t="shared" si="26"/>
        <v>-1665</v>
      </c>
      <c r="AI18" s="59">
        <v>-1665</v>
      </c>
      <c r="AJ18" s="60"/>
    </row>
    <row r="19" spans="1:36" ht="18" customHeight="1">
      <c r="A19" s="30" t="s">
        <v>37</v>
      </c>
      <c r="B19" s="19">
        <f t="shared" si="3"/>
        <v>172</v>
      </c>
      <c r="C19" s="20">
        <f t="shared" si="4"/>
        <v>0</v>
      </c>
      <c r="D19" s="22">
        <v>172</v>
      </c>
      <c r="E19" s="27">
        <v>0</v>
      </c>
      <c r="F19" s="31">
        <v>0</v>
      </c>
      <c r="G19" s="22"/>
      <c r="H19" s="21">
        <f t="shared" si="5"/>
        <v>111800</v>
      </c>
      <c r="I19" s="36">
        <f t="shared" si="6"/>
        <v>111800</v>
      </c>
      <c r="J19" s="36">
        <f t="shared" si="7"/>
        <v>0</v>
      </c>
      <c r="K19" s="37">
        <f t="shared" si="8"/>
        <v>111800</v>
      </c>
      <c r="L19" s="38">
        <f t="shared" si="9"/>
        <v>89440</v>
      </c>
      <c r="M19" s="38">
        <f t="shared" si="10"/>
        <v>15652.000000000002</v>
      </c>
      <c r="N19" s="39">
        <f t="shared" si="11"/>
        <v>3354</v>
      </c>
      <c r="O19" s="39">
        <f t="shared" si="12"/>
        <v>3354</v>
      </c>
      <c r="P19" s="38">
        <f t="shared" si="13"/>
        <v>860</v>
      </c>
      <c r="Q19" s="38">
        <f t="shared" si="25"/>
        <v>860</v>
      </c>
      <c r="R19" s="38">
        <f t="shared" si="14"/>
        <v>0</v>
      </c>
      <c r="S19" s="38">
        <f t="shared" si="15"/>
        <v>3440</v>
      </c>
      <c r="T19" s="38">
        <f t="shared" si="16"/>
        <v>3440</v>
      </c>
      <c r="U19" s="38">
        <f t="shared" si="17"/>
        <v>0</v>
      </c>
      <c r="V19" s="41">
        <f t="shared" si="18"/>
        <v>107500</v>
      </c>
      <c r="W19" s="38">
        <f t="shared" si="19"/>
        <v>88580</v>
      </c>
      <c r="X19" s="38"/>
      <c r="Y19" s="38">
        <f t="shared" si="20"/>
        <v>12212.000000000002</v>
      </c>
      <c r="Z19" s="39">
        <f t="shared" si="21"/>
        <v>3354</v>
      </c>
      <c r="AA19" s="39">
        <f t="shared" si="22"/>
        <v>3354</v>
      </c>
      <c r="AB19" s="39">
        <v>91000</v>
      </c>
      <c r="AC19" s="39">
        <v>91000</v>
      </c>
      <c r="AD19" s="39"/>
      <c r="AE19" s="41">
        <f t="shared" si="23"/>
        <v>3354</v>
      </c>
      <c r="AF19" s="39">
        <f t="shared" si="27"/>
        <v>3354</v>
      </c>
      <c r="AG19" s="38"/>
      <c r="AH19" s="59">
        <f t="shared" si="26"/>
        <v>-2420</v>
      </c>
      <c r="AI19" s="59">
        <v>-2420</v>
      </c>
      <c r="AJ19" s="60"/>
    </row>
    <row r="20" spans="1:36" ht="18" customHeight="1">
      <c r="A20" s="30" t="s">
        <v>38</v>
      </c>
      <c r="B20" s="19">
        <f t="shared" si="3"/>
        <v>54</v>
      </c>
      <c r="C20" s="20">
        <f t="shared" si="4"/>
        <v>0</v>
      </c>
      <c r="D20" s="22">
        <v>54</v>
      </c>
      <c r="E20" s="27">
        <v>0</v>
      </c>
      <c r="F20" s="31">
        <v>0</v>
      </c>
      <c r="G20" s="22"/>
      <c r="H20" s="21">
        <f t="shared" si="5"/>
        <v>35100</v>
      </c>
      <c r="I20" s="36">
        <f t="shared" si="6"/>
        <v>35100</v>
      </c>
      <c r="J20" s="36">
        <f t="shared" si="7"/>
        <v>0</v>
      </c>
      <c r="K20" s="37">
        <f t="shared" si="8"/>
        <v>35100</v>
      </c>
      <c r="L20" s="38">
        <f t="shared" si="9"/>
        <v>28080</v>
      </c>
      <c r="M20" s="38">
        <f t="shared" si="10"/>
        <v>4914.000000000001</v>
      </c>
      <c r="N20" s="39">
        <f t="shared" si="11"/>
        <v>1053</v>
      </c>
      <c r="O20" s="39">
        <f t="shared" si="12"/>
        <v>1053</v>
      </c>
      <c r="P20" s="38">
        <f t="shared" si="13"/>
        <v>270</v>
      </c>
      <c r="Q20" s="38">
        <f t="shared" si="25"/>
        <v>270</v>
      </c>
      <c r="R20" s="38">
        <f t="shared" si="14"/>
        <v>0</v>
      </c>
      <c r="S20" s="38">
        <f t="shared" si="15"/>
        <v>1080</v>
      </c>
      <c r="T20" s="38">
        <f t="shared" si="16"/>
        <v>1080</v>
      </c>
      <c r="U20" s="38">
        <f t="shared" si="17"/>
        <v>0</v>
      </c>
      <c r="V20" s="41">
        <f t="shared" si="18"/>
        <v>33750</v>
      </c>
      <c r="W20" s="38">
        <f t="shared" si="19"/>
        <v>27810</v>
      </c>
      <c r="X20" s="38"/>
      <c r="Y20" s="38">
        <f t="shared" si="20"/>
        <v>3834.000000000001</v>
      </c>
      <c r="Z20" s="39">
        <f t="shared" si="21"/>
        <v>1053</v>
      </c>
      <c r="AA20" s="39">
        <f t="shared" si="22"/>
        <v>1053</v>
      </c>
      <c r="AB20" s="39">
        <v>28600</v>
      </c>
      <c r="AC20" s="39">
        <v>28600</v>
      </c>
      <c r="AD20" s="39"/>
      <c r="AE20" s="41">
        <f t="shared" si="23"/>
        <v>1053</v>
      </c>
      <c r="AF20" s="39">
        <f t="shared" si="27"/>
        <v>1053</v>
      </c>
      <c r="AG20" s="38"/>
      <c r="AH20" s="59">
        <f t="shared" si="26"/>
        <v>-790</v>
      </c>
      <c r="AI20" s="59">
        <v>-790</v>
      </c>
      <c r="AJ20" s="60"/>
    </row>
    <row r="21" spans="1:36" ht="18" customHeight="1">
      <c r="A21" s="30" t="s">
        <v>39</v>
      </c>
      <c r="B21" s="19">
        <f t="shared" si="3"/>
        <v>244</v>
      </c>
      <c r="C21" s="20">
        <f t="shared" si="4"/>
        <v>0</v>
      </c>
      <c r="D21" s="22">
        <v>244</v>
      </c>
      <c r="E21" s="27">
        <v>0</v>
      </c>
      <c r="F21" s="31">
        <v>0</v>
      </c>
      <c r="G21" s="22"/>
      <c r="H21" s="21">
        <f t="shared" si="5"/>
        <v>158600</v>
      </c>
      <c r="I21" s="36">
        <f t="shared" si="6"/>
        <v>158600</v>
      </c>
      <c r="J21" s="36">
        <f t="shared" si="7"/>
        <v>0</v>
      </c>
      <c r="K21" s="37">
        <f t="shared" si="8"/>
        <v>158600</v>
      </c>
      <c r="L21" s="38">
        <f t="shared" si="9"/>
        <v>126880</v>
      </c>
      <c r="M21" s="38">
        <f t="shared" si="10"/>
        <v>22204.000000000004</v>
      </c>
      <c r="N21" s="39">
        <f t="shared" si="11"/>
        <v>4758</v>
      </c>
      <c r="O21" s="39">
        <f t="shared" si="12"/>
        <v>4758</v>
      </c>
      <c r="P21" s="38">
        <f t="shared" si="13"/>
        <v>1220</v>
      </c>
      <c r="Q21" s="38">
        <f t="shared" si="25"/>
        <v>1220</v>
      </c>
      <c r="R21" s="38">
        <f t="shared" si="14"/>
        <v>0</v>
      </c>
      <c r="S21" s="38">
        <f t="shared" si="15"/>
        <v>4880</v>
      </c>
      <c r="T21" s="38">
        <f t="shared" si="16"/>
        <v>4880</v>
      </c>
      <c r="U21" s="38">
        <f t="shared" si="17"/>
        <v>0</v>
      </c>
      <c r="V21" s="41">
        <f t="shared" si="18"/>
        <v>152500</v>
      </c>
      <c r="W21" s="38">
        <f t="shared" si="19"/>
        <v>125660</v>
      </c>
      <c r="X21" s="38"/>
      <c r="Y21" s="38">
        <f t="shared" si="20"/>
        <v>17324.000000000004</v>
      </c>
      <c r="Z21" s="39">
        <f t="shared" si="21"/>
        <v>4758</v>
      </c>
      <c r="AA21" s="39">
        <f t="shared" si="22"/>
        <v>4758</v>
      </c>
      <c r="AB21" s="39">
        <v>127400</v>
      </c>
      <c r="AC21" s="39">
        <v>127400</v>
      </c>
      <c r="AD21" s="39"/>
      <c r="AE21" s="41">
        <f t="shared" si="23"/>
        <v>4758</v>
      </c>
      <c r="AF21" s="39">
        <f t="shared" si="27"/>
        <v>4758</v>
      </c>
      <c r="AG21" s="38"/>
      <c r="AH21" s="59">
        <f t="shared" si="26"/>
        <v>-1740</v>
      </c>
      <c r="AI21" s="59">
        <v>-1740</v>
      </c>
      <c r="AJ21" s="60"/>
    </row>
    <row r="22" spans="1:36" s="1" customFormat="1" ht="18" customHeight="1">
      <c r="A22" s="30" t="s">
        <v>40</v>
      </c>
      <c r="B22" s="19">
        <f t="shared" si="3"/>
        <v>18</v>
      </c>
      <c r="C22" s="20">
        <f t="shared" si="4"/>
        <v>0</v>
      </c>
      <c r="D22" s="22">
        <v>18</v>
      </c>
      <c r="E22" s="27">
        <v>0</v>
      </c>
      <c r="F22" s="31">
        <v>0</v>
      </c>
      <c r="G22" s="22"/>
      <c r="H22" s="21">
        <f t="shared" si="5"/>
        <v>11700</v>
      </c>
      <c r="I22" s="36">
        <f t="shared" si="6"/>
        <v>11700</v>
      </c>
      <c r="J22" s="36">
        <f t="shared" si="7"/>
        <v>0</v>
      </c>
      <c r="K22" s="37">
        <f t="shared" si="8"/>
        <v>11700</v>
      </c>
      <c r="L22" s="38">
        <f t="shared" si="9"/>
        <v>9360</v>
      </c>
      <c r="M22" s="38">
        <f t="shared" si="10"/>
        <v>1638.0000000000002</v>
      </c>
      <c r="N22" s="39">
        <f t="shared" si="11"/>
        <v>351</v>
      </c>
      <c r="O22" s="39">
        <f t="shared" si="12"/>
        <v>351</v>
      </c>
      <c r="P22" s="38">
        <f t="shared" si="13"/>
        <v>90</v>
      </c>
      <c r="Q22" s="38">
        <f t="shared" si="25"/>
        <v>90</v>
      </c>
      <c r="R22" s="38">
        <f t="shared" si="14"/>
        <v>0</v>
      </c>
      <c r="S22" s="38">
        <f t="shared" si="15"/>
        <v>360</v>
      </c>
      <c r="T22" s="38">
        <f t="shared" si="16"/>
        <v>360</v>
      </c>
      <c r="U22" s="38">
        <f t="shared" si="17"/>
        <v>0</v>
      </c>
      <c r="V22" s="41">
        <f t="shared" si="18"/>
        <v>11250</v>
      </c>
      <c r="W22" s="38">
        <f t="shared" si="19"/>
        <v>9270</v>
      </c>
      <c r="X22" s="38"/>
      <c r="Y22" s="38">
        <f t="shared" si="20"/>
        <v>1278.0000000000002</v>
      </c>
      <c r="Z22" s="39">
        <f t="shared" si="21"/>
        <v>351</v>
      </c>
      <c r="AA22" s="39">
        <f t="shared" si="22"/>
        <v>351</v>
      </c>
      <c r="AB22" s="39">
        <v>9360</v>
      </c>
      <c r="AC22" s="39">
        <v>9360</v>
      </c>
      <c r="AD22" s="39"/>
      <c r="AE22" s="41">
        <f t="shared" si="23"/>
        <v>351</v>
      </c>
      <c r="AF22" s="39">
        <f t="shared" si="27"/>
        <v>351</v>
      </c>
      <c r="AG22" s="38"/>
      <c r="AH22" s="59">
        <f t="shared" si="26"/>
        <v>-90</v>
      </c>
      <c r="AI22" s="59">
        <v>-90</v>
      </c>
      <c r="AJ22" s="60"/>
    </row>
    <row r="23" spans="1:36" ht="18" customHeight="1">
      <c r="A23" s="30" t="s">
        <v>41</v>
      </c>
      <c r="B23" s="19">
        <f t="shared" si="3"/>
        <v>140</v>
      </c>
      <c r="C23" s="20">
        <f t="shared" si="4"/>
        <v>0</v>
      </c>
      <c r="D23" s="22">
        <v>140</v>
      </c>
      <c r="E23" s="27">
        <v>0</v>
      </c>
      <c r="F23" s="31">
        <v>0</v>
      </c>
      <c r="G23" s="22"/>
      <c r="H23" s="21">
        <f t="shared" si="5"/>
        <v>91000</v>
      </c>
      <c r="I23" s="36">
        <f t="shared" si="6"/>
        <v>91000</v>
      </c>
      <c r="J23" s="36">
        <f t="shared" si="7"/>
        <v>0</v>
      </c>
      <c r="K23" s="37">
        <f t="shared" si="8"/>
        <v>91000</v>
      </c>
      <c r="L23" s="38">
        <f t="shared" si="9"/>
        <v>72800</v>
      </c>
      <c r="M23" s="38">
        <f t="shared" si="10"/>
        <v>12740.000000000002</v>
      </c>
      <c r="N23" s="39">
        <f t="shared" si="11"/>
        <v>2730</v>
      </c>
      <c r="O23" s="39">
        <f t="shared" si="12"/>
        <v>2730</v>
      </c>
      <c r="P23" s="38">
        <f t="shared" si="13"/>
        <v>700</v>
      </c>
      <c r="Q23" s="38">
        <f t="shared" si="25"/>
        <v>700</v>
      </c>
      <c r="R23" s="38">
        <f t="shared" si="14"/>
        <v>0</v>
      </c>
      <c r="S23" s="38">
        <f t="shared" si="15"/>
        <v>2800</v>
      </c>
      <c r="T23" s="38">
        <f t="shared" si="16"/>
        <v>2800</v>
      </c>
      <c r="U23" s="38">
        <f t="shared" si="17"/>
        <v>0</v>
      </c>
      <c r="V23" s="41">
        <f t="shared" si="18"/>
        <v>87500</v>
      </c>
      <c r="W23" s="38">
        <f t="shared" si="19"/>
        <v>72100</v>
      </c>
      <c r="X23" s="38"/>
      <c r="Y23" s="38">
        <f t="shared" si="20"/>
        <v>9940.000000000002</v>
      </c>
      <c r="Z23" s="39">
        <f t="shared" si="21"/>
        <v>2730</v>
      </c>
      <c r="AA23" s="39">
        <f t="shared" si="22"/>
        <v>2730</v>
      </c>
      <c r="AB23" s="39">
        <v>74880</v>
      </c>
      <c r="AC23" s="39">
        <v>74880</v>
      </c>
      <c r="AD23" s="39"/>
      <c r="AE23" s="41">
        <f t="shared" si="23"/>
        <v>2730</v>
      </c>
      <c r="AF23" s="39">
        <f t="shared" si="27"/>
        <v>2730</v>
      </c>
      <c r="AG23" s="38"/>
      <c r="AH23" s="59">
        <f t="shared" si="26"/>
        <v>-2780</v>
      </c>
      <c r="AI23" s="59">
        <v>-2780</v>
      </c>
      <c r="AJ23" s="60"/>
    </row>
    <row r="24" spans="1:36" ht="18" customHeight="1">
      <c r="A24" s="30" t="s">
        <v>42</v>
      </c>
      <c r="B24" s="19">
        <f t="shared" si="3"/>
        <v>290</v>
      </c>
      <c r="C24" s="20">
        <f t="shared" si="4"/>
        <v>0</v>
      </c>
      <c r="D24" s="22">
        <v>290</v>
      </c>
      <c r="E24" s="27">
        <v>0</v>
      </c>
      <c r="F24" s="31">
        <v>0</v>
      </c>
      <c r="G24" s="22"/>
      <c r="H24" s="21">
        <f t="shared" si="5"/>
        <v>188500</v>
      </c>
      <c r="I24" s="36">
        <f t="shared" si="6"/>
        <v>188500</v>
      </c>
      <c r="J24" s="36">
        <f t="shared" si="7"/>
        <v>0</v>
      </c>
      <c r="K24" s="37">
        <f t="shared" si="8"/>
        <v>188500</v>
      </c>
      <c r="L24" s="38">
        <f t="shared" si="9"/>
        <v>150800</v>
      </c>
      <c r="M24" s="38">
        <f t="shared" si="10"/>
        <v>26390.000000000004</v>
      </c>
      <c r="N24" s="39">
        <f t="shared" si="11"/>
        <v>5655</v>
      </c>
      <c r="O24" s="39">
        <f t="shared" si="12"/>
        <v>5655</v>
      </c>
      <c r="P24" s="38">
        <f t="shared" si="13"/>
        <v>1450</v>
      </c>
      <c r="Q24" s="38">
        <f t="shared" si="25"/>
        <v>1450</v>
      </c>
      <c r="R24" s="38">
        <f t="shared" si="14"/>
        <v>0</v>
      </c>
      <c r="S24" s="38">
        <f t="shared" si="15"/>
        <v>5800</v>
      </c>
      <c r="T24" s="38">
        <f t="shared" si="16"/>
        <v>5800</v>
      </c>
      <c r="U24" s="38">
        <f t="shared" si="17"/>
        <v>0</v>
      </c>
      <c r="V24" s="41">
        <f t="shared" si="18"/>
        <v>181250</v>
      </c>
      <c r="W24" s="38">
        <f t="shared" si="19"/>
        <v>149350</v>
      </c>
      <c r="X24" s="38"/>
      <c r="Y24" s="38">
        <f t="shared" si="20"/>
        <v>20590.000000000004</v>
      </c>
      <c r="Z24" s="39">
        <f t="shared" si="21"/>
        <v>5655</v>
      </c>
      <c r="AA24" s="39">
        <f t="shared" si="22"/>
        <v>5655</v>
      </c>
      <c r="AB24" s="39">
        <v>151840</v>
      </c>
      <c r="AC24" s="39">
        <v>151840</v>
      </c>
      <c r="AD24" s="39"/>
      <c r="AE24" s="41">
        <f t="shared" si="23"/>
        <v>5655</v>
      </c>
      <c r="AF24" s="39">
        <f t="shared" si="27"/>
        <v>5655</v>
      </c>
      <c r="AG24" s="38"/>
      <c r="AH24" s="59">
        <f t="shared" si="26"/>
        <v>-2490</v>
      </c>
      <c r="AI24" s="59">
        <v>-2490</v>
      </c>
      <c r="AJ24" s="60"/>
    </row>
    <row r="25" spans="1:36" ht="18" customHeight="1">
      <c r="A25" s="30" t="s">
        <v>43</v>
      </c>
      <c r="B25" s="19">
        <f t="shared" si="3"/>
        <v>108</v>
      </c>
      <c r="C25" s="20">
        <f t="shared" si="4"/>
        <v>0</v>
      </c>
      <c r="D25" s="22">
        <v>108</v>
      </c>
      <c r="E25" s="27">
        <v>0</v>
      </c>
      <c r="F25" s="31">
        <v>0</v>
      </c>
      <c r="G25" s="22"/>
      <c r="H25" s="21">
        <f t="shared" si="5"/>
        <v>70200</v>
      </c>
      <c r="I25" s="36">
        <f t="shared" si="6"/>
        <v>70200</v>
      </c>
      <c r="J25" s="36">
        <f t="shared" si="7"/>
        <v>0</v>
      </c>
      <c r="K25" s="37">
        <f t="shared" si="8"/>
        <v>70200</v>
      </c>
      <c r="L25" s="38">
        <f t="shared" si="9"/>
        <v>56160</v>
      </c>
      <c r="M25" s="38">
        <f t="shared" si="10"/>
        <v>9828.000000000002</v>
      </c>
      <c r="N25" s="39">
        <f t="shared" si="11"/>
        <v>2106</v>
      </c>
      <c r="O25" s="39">
        <f t="shared" si="12"/>
        <v>2106</v>
      </c>
      <c r="P25" s="38">
        <f t="shared" si="13"/>
        <v>540</v>
      </c>
      <c r="Q25" s="38">
        <f t="shared" si="25"/>
        <v>540</v>
      </c>
      <c r="R25" s="38">
        <f t="shared" si="14"/>
        <v>0</v>
      </c>
      <c r="S25" s="38">
        <f t="shared" si="15"/>
        <v>2160</v>
      </c>
      <c r="T25" s="38">
        <f t="shared" si="16"/>
        <v>2160</v>
      </c>
      <c r="U25" s="38">
        <f t="shared" si="17"/>
        <v>0</v>
      </c>
      <c r="V25" s="41">
        <f t="shared" si="18"/>
        <v>67500</v>
      </c>
      <c r="W25" s="38">
        <f t="shared" si="19"/>
        <v>55620</v>
      </c>
      <c r="X25" s="38"/>
      <c r="Y25" s="38">
        <f t="shared" si="20"/>
        <v>7668.000000000002</v>
      </c>
      <c r="Z25" s="39">
        <f t="shared" si="21"/>
        <v>2106</v>
      </c>
      <c r="AA25" s="39">
        <f t="shared" si="22"/>
        <v>2106</v>
      </c>
      <c r="AB25" s="39">
        <v>56680</v>
      </c>
      <c r="AC25" s="39">
        <v>56680</v>
      </c>
      <c r="AD25" s="39"/>
      <c r="AE25" s="41">
        <f t="shared" si="23"/>
        <v>2106</v>
      </c>
      <c r="AF25" s="39">
        <f t="shared" si="27"/>
        <v>2106</v>
      </c>
      <c r="AG25" s="38"/>
      <c r="AH25" s="59">
        <f t="shared" si="26"/>
        <v>-1060</v>
      </c>
      <c r="AI25" s="59">
        <v>-1060</v>
      </c>
      <c r="AJ25" s="60"/>
    </row>
    <row r="26" spans="1:36" ht="18" customHeight="1">
      <c r="A26" s="30" t="s">
        <v>44</v>
      </c>
      <c r="B26" s="19">
        <f t="shared" si="3"/>
        <v>100</v>
      </c>
      <c r="C26" s="20">
        <f t="shared" si="4"/>
        <v>0</v>
      </c>
      <c r="D26" s="22">
        <v>100</v>
      </c>
      <c r="E26" s="27">
        <v>0</v>
      </c>
      <c r="F26" s="31">
        <v>0</v>
      </c>
      <c r="G26" s="22"/>
      <c r="H26" s="21">
        <f t="shared" si="5"/>
        <v>65000</v>
      </c>
      <c r="I26" s="36">
        <f t="shared" si="6"/>
        <v>65000</v>
      </c>
      <c r="J26" s="36">
        <f t="shared" si="7"/>
        <v>0</v>
      </c>
      <c r="K26" s="37">
        <f t="shared" si="8"/>
        <v>65000</v>
      </c>
      <c r="L26" s="38">
        <f t="shared" si="9"/>
        <v>52000</v>
      </c>
      <c r="M26" s="38">
        <f t="shared" si="10"/>
        <v>9100</v>
      </c>
      <c r="N26" s="39">
        <f t="shared" si="11"/>
        <v>1950</v>
      </c>
      <c r="O26" s="39">
        <f t="shared" si="12"/>
        <v>1950</v>
      </c>
      <c r="P26" s="38">
        <f t="shared" si="13"/>
        <v>500</v>
      </c>
      <c r="Q26" s="38">
        <f t="shared" si="25"/>
        <v>500</v>
      </c>
      <c r="R26" s="38">
        <f t="shared" si="14"/>
        <v>0</v>
      </c>
      <c r="S26" s="38">
        <f t="shared" si="15"/>
        <v>2000</v>
      </c>
      <c r="T26" s="38">
        <f t="shared" si="16"/>
        <v>2000</v>
      </c>
      <c r="U26" s="38">
        <f t="shared" si="17"/>
        <v>0</v>
      </c>
      <c r="V26" s="41">
        <f t="shared" si="18"/>
        <v>62500</v>
      </c>
      <c r="W26" s="38">
        <f t="shared" si="19"/>
        <v>51500</v>
      </c>
      <c r="X26" s="38"/>
      <c r="Y26" s="38">
        <f t="shared" si="20"/>
        <v>7100</v>
      </c>
      <c r="Z26" s="39">
        <f t="shared" si="21"/>
        <v>1950</v>
      </c>
      <c r="AA26" s="39">
        <f t="shared" si="22"/>
        <v>1950</v>
      </c>
      <c r="AB26" s="39">
        <v>53040</v>
      </c>
      <c r="AC26" s="39">
        <v>53040</v>
      </c>
      <c r="AD26" s="39"/>
      <c r="AE26" s="41">
        <f t="shared" si="23"/>
        <v>1950</v>
      </c>
      <c r="AF26" s="39">
        <f t="shared" si="27"/>
        <v>1950</v>
      </c>
      <c r="AG26" s="38"/>
      <c r="AH26" s="59">
        <f t="shared" si="26"/>
        <v>-1540</v>
      </c>
      <c r="AI26" s="59">
        <v>-1540</v>
      </c>
      <c r="AJ26" s="60"/>
    </row>
    <row r="27" spans="1:36" ht="18" customHeight="1">
      <c r="A27" s="30" t="s">
        <v>45</v>
      </c>
      <c r="B27" s="19">
        <f t="shared" si="3"/>
        <v>50</v>
      </c>
      <c r="C27" s="20">
        <f t="shared" si="4"/>
        <v>0</v>
      </c>
      <c r="D27" s="22">
        <v>50</v>
      </c>
      <c r="E27" s="27">
        <v>0</v>
      </c>
      <c r="F27" s="31">
        <v>0</v>
      </c>
      <c r="G27" s="22"/>
      <c r="H27" s="21">
        <f t="shared" si="5"/>
        <v>32500</v>
      </c>
      <c r="I27" s="36">
        <f t="shared" si="6"/>
        <v>32500</v>
      </c>
      <c r="J27" s="36">
        <f t="shared" si="7"/>
        <v>0</v>
      </c>
      <c r="K27" s="37">
        <f t="shared" si="8"/>
        <v>32500</v>
      </c>
      <c r="L27" s="38">
        <f t="shared" si="9"/>
        <v>26000</v>
      </c>
      <c r="M27" s="38">
        <f t="shared" si="10"/>
        <v>4550</v>
      </c>
      <c r="N27" s="39">
        <f t="shared" si="11"/>
        <v>975</v>
      </c>
      <c r="O27" s="39">
        <f t="shared" si="12"/>
        <v>975</v>
      </c>
      <c r="P27" s="38">
        <f t="shared" si="13"/>
        <v>250</v>
      </c>
      <c r="Q27" s="38">
        <f t="shared" si="25"/>
        <v>250</v>
      </c>
      <c r="R27" s="38">
        <f t="shared" si="14"/>
        <v>0</v>
      </c>
      <c r="S27" s="38">
        <f t="shared" si="15"/>
        <v>1000</v>
      </c>
      <c r="T27" s="38">
        <f t="shared" si="16"/>
        <v>1000</v>
      </c>
      <c r="U27" s="38">
        <f t="shared" si="17"/>
        <v>0</v>
      </c>
      <c r="V27" s="41">
        <f t="shared" si="18"/>
        <v>31250</v>
      </c>
      <c r="W27" s="38">
        <f t="shared" si="19"/>
        <v>25750</v>
      </c>
      <c r="X27" s="38"/>
      <c r="Y27" s="38">
        <f t="shared" si="20"/>
        <v>3550</v>
      </c>
      <c r="Z27" s="39">
        <f t="shared" si="21"/>
        <v>975</v>
      </c>
      <c r="AA27" s="39">
        <f t="shared" si="22"/>
        <v>975</v>
      </c>
      <c r="AB27" s="39">
        <v>26000</v>
      </c>
      <c r="AC27" s="39">
        <v>26000</v>
      </c>
      <c r="AD27" s="39"/>
      <c r="AE27" s="41">
        <f t="shared" si="23"/>
        <v>975</v>
      </c>
      <c r="AF27" s="39">
        <f t="shared" si="27"/>
        <v>975</v>
      </c>
      <c r="AG27" s="38"/>
      <c r="AH27" s="59">
        <f t="shared" si="26"/>
        <v>-250</v>
      </c>
      <c r="AI27" s="59">
        <v>-250</v>
      </c>
      <c r="AJ27" s="60"/>
    </row>
    <row r="28" spans="1:36" ht="18" customHeight="1">
      <c r="A28" s="30" t="s">
        <v>46</v>
      </c>
      <c r="B28" s="19">
        <f t="shared" si="3"/>
        <v>106</v>
      </c>
      <c r="C28" s="20">
        <f t="shared" si="4"/>
        <v>0</v>
      </c>
      <c r="D28" s="22">
        <v>106</v>
      </c>
      <c r="E28" s="27">
        <v>0</v>
      </c>
      <c r="F28" s="31">
        <v>0</v>
      </c>
      <c r="G28" s="22"/>
      <c r="H28" s="21">
        <f t="shared" si="5"/>
        <v>68900</v>
      </c>
      <c r="I28" s="36">
        <f t="shared" si="6"/>
        <v>68900</v>
      </c>
      <c r="J28" s="36">
        <f t="shared" si="7"/>
        <v>0</v>
      </c>
      <c r="K28" s="37">
        <f t="shared" si="8"/>
        <v>68900</v>
      </c>
      <c r="L28" s="38">
        <f t="shared" si="9"/>
        <v>55120</v>
      </c>
      <c r="M28" s="38">
        <f t="shared" si="10"/>
        <v>9646.000000000002</v>
      </c>
      <c r="N28" s="39">
        <f t="shared" si="11"/>
        <v>2067</v>
      </c>
      <c r="O28" s="39">
        <f t="shared" si="12"/>
        <v>2067</v>
      </c>
      <c r="P28" s="38">
        <f t="shared" si="13"/>
        <v>530</v>
      </c>
      <c r="Q28" s="38">
        <f t="shared" si="25"/>
        <v>530</v>
      </c>
      <c r="R28" s="38">
        <f t="shared" si="14"/>
        <v>0</v>
      </c>
      <c r="S28" s="38">
        <f t="shared" si="15"/>
        <v>2120</v>
      </c>
      <c r="T28" s="38">
        <f t="shared" si="16"/>
        <v>2120</v>
      </c>
      <c r="U28" s="38">
        <f t="shared" si="17"/>
        <v>0</v>
      </c>
      <c r="V28" s="41">
        <f t="shared" si="18"/>
        <v>66250</v>
      </c>
      <c r="W28" s="38">
        <f t="shared" si="19"/>
        <v>54590</v>
      </c>
      <c r="X28" s="38"/>
      <c r="Y28" s="38">
        <f t="shared" si="20"/>
        <v>7526.000000000002</v>
      </c>
      <c r="Z28" s="39">
        <f t="shared" si="21"/>
        <v>2067</v>
      </c>
      <c r="AA28" s="39">
        <f t="shared" si="22"/>
        <v>2067</v>
      </c>
      <c r="AB28" s="39">
        <v>55640</v>
      </c>
      <c r="AC28" s="39">
        <v>55640</v>
      </c>
      <c r="AD28" s="39"/>
      <c r="AE28" s="41">
        <f t="shared" si="23"/>
        <v>2067</v>
      </c>
      <c r="AF28" s="39">
        <f t="shared" si="27"/>
        <v>2067</v>
      </c>
      <c r="AG28" s="38"/>
      <c r="AH28" s="59">
        <f t="shared" si="26"/>
        <v>-1050</v>
      </c>
      <c r="AI28" s="59">
        <v>-1050</v>
      </c>
      <c r="AJ28" s="60"/>
    </row>
    <row r="29" spans="1:36" ht="18" customHeight="1">
      <c r="A29" s="30" t="s">
        <v>47</v>
      </c>
      <c r="B29" s="19">
        <f t="shared" si="3"/>
        <v>152</v>
      </c>
      <c r="C29" s="20">
        <f t="shared" si="4"/>
        <v>0</v>
      </c>
      <c r="D29" s="22">
        <v>152</v>
      </c>
      <c r="E29" s="27">
        <v>0</v>
      </c>
      <c r="F29" s="31">
        <v>0</v>
      </c>
      <c r="G29" s="22"/>
      <c r="H29" s="21">
        <f t="shared" si="5"/>
        <v>98800</v>
      </c>
      <c r="I29" s="36">
        <f t="shared" si="6"/>
        <v>98800</v>
      </c>
      <c r="J29" s="36">
        <f t="shared" si="7"/>
        <v>0</v>
      </c>
      <c r="K29" s="37">
        <f t="shared" si="8"/>
        <v>98800</v>
      </c>
      <c r="L29" s="38">
        <f t="shared" si="9"/>
        <v>79040</v>
      </c>
      <c r="M29" s="38">
        <f t="shared" si="10"/>
        <v>13832.000000000002</v>
      </c>
      <c r="N29" s="39">
        <f t="shared" si="11"/>
        <v>2964</v>
      </c>
      <c r="O29" s="39">
        <f t="shared" si="12"/>
        <v>2964</v>
      </c>
      <c r="P29" s="38">
        <f t="shared" si="13"/>
        <v>760</v>
      </c>
      <c r="Q29" s="38">
        <f t="shared" si="25"/>
        <v>760</v>
      </c>
      <c r="R29" s="38">
        <f t="shared" si="14"/>
        <v>0</v>
      </c>
      <c r="S29" s="38">
        <f t="shared" si="15"/>
        <v>3040</v>
      </c>
      <c r="T29" s="38">
        <f t="shared" si="16"/>
        <v>3040</v>
      </c>
      <c r="U29" s="38">
        <f t="shared" si="17"/>
        <v>0</v>
      </c>
      <c r="V29" s="41">
        <f t="shared" si="18"/>
        <v>95000</v>
      </c>
      <c r="W29" s="38">
        <f t="shared" si="19"/>
        <v>78280</v>
      </c>
      <c r="X29" s="38"/>
      <c r="Y29" s="38">
        <f t="shared" si="20"/>
        <v>10792.000000000002</v>
      </c>
      <c r="Z29" s="39">
        <f t="shared" si="21"/>
        <v>2964</v>
      </c>
      <c r="AA29" s="39">
        <f t="shared" si="22"/>
        <v>2964</v>
      </c>
      <c r="AB29" s="39">
        <v>79560</v>
      </c>
      <c r="AC29" s="39">
        <v>79560</v>
      </c>
      <c r="AD29" s="39"/>
      <c r="AE29" s="41">
        <f t="shared" si="23"/>
        <v>2964</v>
      </c>
      <c r="AF29" s="39">
        <f t="shared" si="27"/>
        <v>2964</v>
      </c>
      <c r="AG29" s="38"/>
      <c r="AH29" s="59">
        <f t="shared" si="26"/>
        <v>-1280</v>
      </c>
      <c r="AI29" s="59">
        <v>-1280</v>
      </c>
      <c r="AJ29" s="60"/>
    </row>
    <row r="30" spans="1:36" ht="18" customHeight="1">
      <c r="A30" s="30" t="s">
        <v>48</v>
      </c>
      <c r="B30" s="19">
        <f t="shared" si="3"/>
        <v>113</v>
      </c>
      <c r="C30" s="20">
        <f t="shared" si="4"/>
        <v>0</v>
      </c>
      <c r="D30" s="22">
        <v>113</v>
      </c>
      <c r="E30" s="27">
        <v>0</v>
      </c>
      <c r="F30" s="31">
        <v>0</v>
      </c>
      <c r="G30" s="22"/>
      <c r="H30" s="21">
        <f t="shared" si="5"/>
        <v>73450</v>
      </c>
      <c r="I30" s="36">
        <f t="shared" si="6"/>
        <v>73450</v>
      </c>
      <c r="J30" s="36">
        <f t="shared" si="7"/>
        <v>0</v>
      </c>
      <c r="K30" s="37">
        <f t="shared" si="8"/>
        <v>73450</v>
      </c>
      <c r="L30" s="38">
        <f t="shared" si="9"/>
        <v>58760</v>
      </c>
      <c r="M30" s="38">
        <f t="shared" si="10"/>
        <v>10283.000000000002</v>
      </c>
      <c r="N30" s="39">
        <f t="shared" si="11"/>
        <v>2203.5</v>
      </c>
      <c r="O30" s="39">
        <f t="shared" si="12"/>
        <v>2203.5</v>
      </c>
      <c r="P30" s="38">
        <f t="shared" si="13"/>
        <v>565</v>
      </c>
      <c r="Q30" s="38">
        <f t="shared" si="25"/>
        <v>565</v>
      </c>
      <c r="R30" s="38">
        <f t="shared" si="14"/>
        <v>0</v>
      </c>
      <c r="S30" s="38">
        <f t="shared" si="15"/>
        <v>2260</v>
      </c>
      <c r="T30" s="38">
        <f t="shared" si="16"/>
        <v>2260</v>
      </c>
      <c r="U30" s="38">
        <f t="shared" si="17"/>
        <v>0</v>
      </c>
      <c r="V30" s="41">
        <f t="shared" si="18"/>
        <v>70625</v>
      </c>
      <c r="W30" s="38">
        <f t="shared" si="19"/>
        <v>58195</v>
      </c>
      <c r="X30" s="38"/>
      <c r="Y30" s="38">
        <f t="shared" si="20"/>
        <v>8023.000000000002</v>
      </c>
      <c r="Z30" s="39">
        <f t="shared" si="21"/>
        <v>2203.5</v>
      </c>
      <c r="AA30" s="39">
        <f t="shared" si="22"/>
        <v>2203.5</v>
      </c>
      <c r="AB30" s="39">
        <v>59280</v>
      </c>
      <c r="AC30" s="39">
        <v>59280</v>
      </c>
      <c r="AD30" s="39"/>
      <c r="AE30" s="41">
        <f t="shared" si="23"/>
        <v>2203.5</v>
      </c>
      <c r="AF30" s="39">
        <f t="shared" si="27"/>
        <v>2203.5</v>
      </c>
      <c r="AG30" s="38"/>
      <c r="AH30" s="59">
        <f t="shared" si="26"/>
        <v>-1085</v>
      </c>
      <c r="AI30" s="59">
        <v>-1085</v>
      </c>
      <c r="AJ30" s="60"/>
    </row>
    <row r="31" spans="1:36" ht="18" customHeight="1">
      <c r="A31" s="30" t="s">
        <v>49</v>
      </c>
      <c r="B31" s="19">
        <f t="shared" si="3"/>
        <v>72</v>
      </c>
      <c r="C31" s="20">
        <f t="shared" si="4"/>
        <v>0</v>
      </c>
      <c r="D31" s="22">
        <v>72</v>
      </c>
      <c r="E31" s="27">
        <v>0</v>
      </c>
      <c r="F31" s="31">
        <v>0</v>
      </c>
      <c r="G31" s="22"/>
      <c r="H31" s="21">
        <f t="shared" si="5"/>
        <v>46800</v>
      </c>
      <c r="I31" s="36">
        <f t="shared" si="6"/>
        <v>46800</v>
      </c>
      <c r="J31" s="36">
        <f t="shared" si="7"/>
        <v>0</v>
      </c>
      <c r="K31" s="37">
        <f t="shared" si="8"/>
        <v>46800</v>
      </c>
      <c r="L31" s="38">
        <f t="shared" si="9"/>
        <v>37440</v>
      </c>
      <c r="M31" s="38">
        <f t="shared" si="10"/>
        <v>6552.000000000001</v>
      </c>
      <c r="N31" s="39">
        <f t="shared" si="11"/>
        <v>1404</v>
      </c>
      <c r="O31" s="39">
        <f t="shared" si="12"/>
        <v>1404</v>
      </c>
      <c r="P31" s="38">
        <f t="shared" si="13"/>
        <v>360</v>
      </c>
      <c r="Q31" s="38">
        <f t="shared" si="25"/>
        <v>360</v>
      </c>
      <c r="R31" s="38">
        <f t="shared" si="14"/>
        <v>0</v>
      </c>
      <c r="S31" s="38">
        <f t="shared" si="15"/>
        <v>1440</v>
      </c>
      <c r="T31" s="38">
        <f t="shared" si="16"/>
        <v>1440</v>
      </c>
      <c r="U31" s="38">
        <f t="shared" si="17"/>
        <v>0</v>
      </c>
      <c r="V31" s="41">
        <f t="shared" si="18"/>
        <v>45000</v>
      </c>
      <c r="W31" s="38">
        <f t="shared" si="19"/>
        <v>37080</v>
      </c>
      <c r="X31" s="38"/>
      <c r="Y31" s="38">
        <f t="shared" si="20"/>
        <v>5112.000000000001</v>
      </c>
      <c r="Z31" s="39">
        <f t="shared" si="21"/>
        <v>1404</v>
      </c>
      <c r="AA31" s="39">
        <f t="shared" si="22"/>
        <v>1404</v>
      </c>
      <c r="AB31" s="39">
        <v>37440</v>
      </c>
      <c r="AC31" s="39">
        <v>37440</v>
      </c>
      <c r="AD31" s="39"/>
      <c r="AE31" s="41">
        <f t="shared" si="23"/>
        <v>1404</v>
      </c>
      <c r="AF31" s="39">
        <f t="shared" si="27"/>
        <v>1404</v>
      </c>
      <c r="AG31" s="38"/>
      <c r="AH31" s="59">
        <f t="shared" si="26"/>
        <v>-360</v>
      </c>
      <c r="AI31" s="59">
        <v>-360</v>
      </c>
      <c r="AJ31" s="60"/>
    </row>
    <row r="32" spans="1:36" ht="18" customHeight="1">
      <c r="A32" s="30" t="s">
        <v>50</v>
      </c>
      <c r="B32" s="19">
        <f t="shared" si="3"/>
        <v>79</v>
      </c>
      <c r="C32" s="20">
        <f t="shared" si="4"/>
        <v>0</v>
      </c>
      <c r="D32" s="22">
        <v>79</v>
      </c>
      <c r="E32" s="27">
        <v>0</v>
      </c>
      <c r="F32" s="31">
        <v>0</v>
      </c>
      <c r="G32" s="22"/>
      <c r="H32" s="21">
        <f t="shared" si="5"/>
        <v>51350</v>
      </c>
      <c r="I32" s="36">
        <f t="shared" si="6"/>
        <v>51350</v>
      </c>
      <c r="J32" s="36">
        <f t="shared" si="7"/>
        <v>0</v>
      </c>
      <c r="K32" s="37">
        <f t="shared" si="8"/>
        <v>51350</v>
      </c>
      <c r="L32" s="38">
        <f t="shared" si="9"/>
        <v>41080</v>
      </c>
      <c r="M32" s="38">
        <f t="shared" si="10"/>
        <v>7189.000000000001</v>
      </c>
      <c r="N32" s="39">
        <f t="shared" si="11"/>
        <v>1540.5</v>
      </c>
      <c r="O32" s="39">
        <f t="shared" si="12"/>
        <v>1540.5</v>
      </c>
      <c r="P32" s="38">
        <f t="shared" si="13"/>
        <v>395</v>
      </c>
      <c r="Q32" s="38">
        <f t="shared" si="25"/>
        <v>395</v>
      </c>
      <c r="R32" s="38">
        <f t="shared" si="14"/>
        <v>0</v>
      </c>
      <c r="S32" s="38">
        <f t="shared" si="15"/>
        <v>1580</v>
      </c>
      <c r="T32" s="38">
        <f t="shared" si="16"/>
        <v>1580</v>
      </c>
      <c r="U32" s="38">
        <f t="shared" si="17"/>
        <v>0</v>
      </c>
      <c r="V32" s="41">
        <f t="shared" si="18"/>
        <v>49375</v>
      </c>
      <c r="W32" s="38">
        <f t="shared" si="19"/>
        <v>40685</v>
      </c>
      <c r="X32" s="38"/>
      <c r="Y32" s="38">
        <f t="shared" si="20"/>
        <v>5609.000000000001</v>
      </c>
      <c r="Z32" s="39">
        <f t="shared" si="21"/>
        <v>1540.5</v>
      </c>
      <c r="AA32" s="39">
        <f t="shared" si="22"/>
        <v>1540.5</v>
      </c>
      <c r="AB32" s="39">
        <v>41080</v>
      </c>
      <c r="AC32" s="39">
        <v>41080</v>
      </c>
      <c r="AD32" s="39"/>
      <c r="AE32" s="41">
        <f t="shared" si="23"/>
        <v>1540.5</v>
      </c>
      <c r="AF32" s="39">
        <f t="shared" si="27"/>
        <v>1540.5</v>
      </c>
      <c r="AG32" s="38"/>
      <c r="AH32" s="59">
        <f t="shared" si="26"/>
        <v>-395</v>
      </c>
      <c r="AI32" s="59">
        <v>-395</v>
      </c>
      <c r="AJ32" s="60"/>
    </row>
    <row r="33" spans="1:36" ht="18" customHeight="1">
      <c r="A33" s="30" t="s">
        <v>51</v>
      </c>
      <c r="B33" s="19">
        <f t="shared" si="3"/>
        <v>135</v>
      </c>
      <c r="C33" s="20">
        <f t="shared" si="4"/>
        <v>0</v>
      </c>
      <c r="D33" s="22">
        <v>135</v>
      </c>
      <c r="E33" s="27">
        <v>0</v>
      </c>
      <c r="F33" s="31">
        <v>0</v>
      </c>
      <c r="G33" s="22"/>
      <c r="H33" s="21">
        <f t="shared" si="5"/>
        <v>87750</v>
      </c>
      <c r="I33" s="36">
        <f t="shared" si="6"/>
        <v>87750</v>
      </c>
      <c r="J33" s="36">
        <f t="shared" si="7"/>
        <v>0</v>
      </c>
      <c r="K33" s="37">
        <f t="shared" si="8"/>
        <v>87750</v>
      </c>
      <c r="L33" s="38">
        <f t="shared" si="9"/>
        <v>70200</v>
      </c>
      <c r="M33" s="38">
        <f t="shared" si="10"/>
        <v>12285.000000000002</v>
      </c>
      <c r="N33" s="39">
        <f t="shared" si="11"/>
        <v>2632.5</v>
      </c>
      <c r="O33" s="39">
        <f t="shared" si="12"/>
        <v>2632.5</v>
      </c>
      <c r="P33" s="38">
        <f t="shared" si="13"/>
        <v>675</v>
      </c>
      <c r="Q33" s="38">
        <f t="shared" si="25"/>
        <v>675</v>
      </c>
      <c r="R33" s="38">
        <f t="shared" si="14"/>
        <v>0</v>
      </c>
      <c r="S33" s="38">
        <f t="shared" si="15"/>
        <v>2700</v>
      </c>
      <c r="T33" s="38">
        <f t="shared" si="16"/>
        <v>2700</v>
      </c>
      <c r="U33" s="38">
        <f t="shared" si="17"/>
        <v>0</v>
      </c>
      <c r="V33" s="41">
        <f t="shared" si="18"/>
        <v>84375</v>
      </c>
      <c r="W33" s="38">
        <f t="shared" si="19"/>
        <v>69525</v>
      </c>
      <c r="X33" s="38"/>
      <c r="Y33" s="38">
        <f t="shared" si="20"/>
        <v>9585.000000000002</v>
      </c>
      <c r="Z33" s="39">
        <f t="shared" si="21"/>
        <v>2632.5</v>
      </c>
      <c r="AA33" s="39">
        <f t="shared" si="22"/>
        <v>2632.5</v>
      </c>
      <c r="AB33" s="39">
        <v>72280</v>
      </c>
      <c r="AC33" s="39">
        <v>72280</v>
      </c>
      <c r="AD33" s="39"/>
      <c r="AE33" s="41">
        <f t="shared" si="23"/>
        <v>2632.5</v>
      </c>
      <c r="AF33" s="39">
        <f t="shared" si="27"/>
        <v>2632.5</v>
      </c>
      <c r="AG33" s="38"/>
      <c r="AH33" s="59">
        <f t="shared" si="26"/>
        <v>-2755</v>
      </c>
      <c r="AI33" s="59">
        <v>-2755</v>
      </c>
      <c r="AJ33" s="60"/>
    </row>
    <row r="34" spans="1:36" ht="18" customHeight="1">
      <c r="A34" s="24" t="s">
        <v>52</v>
      </c>
      <c r="B34" s="19">
        <f t="shared" si="3"/>
        <v>250</v>
      </c>
      <c r="C34" s="20">
        <f t="shared" si="4"/>
        <v>0</v>
      </c>
      <c r="D34" s="22">
        <v>250</v>
      </c>
      <c r="E34" s="27">
        <v>0</v>
      </c>
      <c r="F34" s="31">
        <v>0</v>
      </c>
      <c r="G34" s="22"/>
      <c r="H34" s="21">
        <f t="shared" si="5"/>
        <v>162500</v>
      </c>
      <c r="I34" s="36">
        <f t="shared" si="6"/>
        <v>162500</v>
      </c>
      <c r="J34" s="36">
        <f t="shared" si="7"/>
        <v>0</v>
      </c>
      <c r="K34" s="37">
        <f t="shared" si="8"/>
        <v>162500</v>
      </c>
      <c r="L34" s="38">
        <f t="shared" si="9"/>
        <v>130000</v>
      </c>
      <c r="M34" s="38">
        <f t="shared" si="10"/>
        <v>22750.000000000004</v>
      </c>
      <c r="N34" s="39">
        <f t="shared" si="11"/>
        <v>4875</v>
      </c>
      <c r="O34" s="39">
        <f t="shared" si="12"/>
        <v>4875</v>
      </c>
      <c r="P34" s="38">
        <f t="shared" si="13"/>
        <v>1250</v>
      </c>
      <c r="Q34" s="38">
        <f t="shared" si="25"/>
        <v>1250</v>
      </c>
      <c r="R34" s="38">
        <f t="shared" si="14"/>
        <v>0</v>
      </c>
      <c r="S34" s="38">
        <f t="shared" si="15"/>
        <v>5000</v>
      </c>
      <c r="T34" s="38">
        <f t="shared" si="16"/>
        <v>5000</v>
      </c>
      <c r="U34" s="38">
        <f t="shared" si="17"/>
        <v>0</v>
      </c>
      <c r="V34" s="41">
        <f t="shared" si="18"/>
        <v>156250</v>
      </c>
      <c r="W34" s="38">
        <f t="shared" si="19"/>
        <v>128750</v>
      </c>
      <c r="X34" s="38"/>
      <c r="Y34" s="38">
        <f t="shared" si="20"/>
        <v>17750.000000000004</v>
      </c>
      <c r="Z34" s="39">
        <f t="shared" si="21"/>
        <v>4875</v>
      </c>
      <c r="AA34" s="39">
        <f t="shared" si="22"/>
        <v>4875</v>
      </c>
      <c r="AB34" s="39">
        <v>130520</v>
      </c>
      <c r="AC34" s="39">
        <v>130520</v>
      </c>
      <c r="AD34" s="39"/>
      <c r="AE34" s="41">
        <f t="shared" si="23"/>
        <v>4875</v>
      </c>
      <c r="AF34" s="39">
        <f t="shared" si="27"/>
        <v>4875</v>
      </c>
      <c r="AG34" s="38"/>
      <c r="AH34" s="59">
        <f t="shared" si="26"/>
        <v>-1770</v>
      </c>
      <c r="AI34" s="59">
        <v>-1770</v>
      </c>
      <c r="AJ34" s="60"/>
    </row>
    <row r="35" spans="1:36" s="2" customFormat="1" ht="18" customHeight="1">
      <c r="A35" s="33" t="s">
        <v>53</v>
      </c>
      <c r="B35" s="29">
        <f>SUM(B36:B46)</f>
        <v>1142</v>
      </c>
      <c r="C35" s="29">
        <f>SUM(C36:C46)</f>
        <v>99</v>
      </c>
      <c r="D35" s="29">
        <v>1142</v>
      </c>
      <c r="E35" s="29">
        <f>SUM(E36:E46)</f>
        <v>99</v>
      </c>
      <c r="F35" s="29">
        <v>0</v>
      </c>
      <c r="G35" s="29">
        <f>SUM(G36:G46)</f>
        <v>0</v>
      </c>
      <c r="H35" s="21">
        <f t="shared" si="5"/>
        <v>762100</v>
      </c>
      <c r="I35" s="36">
        <f t="shared" si="6"/>
        <v>762100</v>
      </c>
      <c r="J35" s="36">
        <f t="shared" si="7"/>
        <v>0</v>
      </c>
      <c r="K35" s="37">
        <f t="shared" si="8"/>
        <v>762100</v>
      </c>
      <c r="L35" s="38">
        <f t="shared" si="9"/>
        <v>609680</v>
      </c>
      <c r="M35" s="38">
        <f t="shared" si="10"/>
        <v>106694.00000000001</v>
      </c>
      <c r="N35" s="39">
        <f t="shared" si="11"/>
        <v>22863</v>
      </c>
      <c r="O35" s="39">
        <f t="shared" si="12"/>
        <v>22863</v>
      </c>
      <c r="P35" s="38">
        <f t="shared" si="13"/>
        <v>5710</v>
      </c>
      <c r="Q35" s="38">
        <f t="shared" si="25"/>
        <v>5710</v>
      </c>
      <c r="R35" s="38">
        <f t="shared" si="14"/>
        <v>0</v>
      </c>
      <c r="S35" s="42">
        <f>SUM(S36:S46)</f>
        <v>22840</v>
      </c>
      <c r="T35" s="38">
        <f t="shared" si="16"/>
        <v>22840</v>
      </c>
      <c r="U35" s="38">
        <f t="shared" si="17"/>
        <v>0</v>
      </c>
      <c r="V35" s="41">
        <f t="shared" si="18"/>
        <v>733550</v>
      </c>
      <c r="W35" s="38">
        <f t="shared" si="19"/>
        <v>603970</v>
      </c>
      <c r="X35" s="38"/>
      <c r="Y35" s="38">
        <f t="shared" si="20"/>
        <v>83854.00000000001</v>
      </c>
      <c r="Z35" s="54">
        <f>SUM(Z36:Z46)</f>
        <v>22863</v>
      </c>
      <c r="AA35" s="39">
        <f t="shared" si="22"/>
        <v>22863</v>
      </c>
      <c r="AB35" s="39">
        <v>614360</v>
      </c>
      <c r="AC35" s="39">
        <v>614360</v>
      </c>
      <c r="AD35" s="39"/>
      <c r="AE35" s="53">
        <f>SUM(AE36:AE46)</f>
        <v>22863</v>
      </c>
      <c r="AF35" s="54">
        <f>SUM(AF36:AF46)</f>
        <v>22863</v>
      </c>
      <c r="AG35" s="54">
        <f>SUM(AG36:AG46)</f>
        <v>0</v>
      </c>
      <c r="AH35" s="59">
        <f t="shared" si="26"/>
        <v>-10390</v>
      </c>
      <c r="AI35" s="54">
        <f>SUM(AI36:AI46)</f>
        <v>-10390</v>
      </c>
      <c r="AJ35" s="60"/>
    </row>
    <row r="36" spans="1:36" ht="18" customHeight="1">
      <c r="A36" s="30" t="s">
        <v>54</v>
      </c>
      <c r="B36" s="19">
        <f t="shared" si="3"/>
        <v>267</v>
      </c>
      <c r="C36" s="20">
        <f t="shared" si="4"/>
        <v>0</v>
      </c>
      <c r="D36" s="22">
        <v>267</v>
      </c>
      <c r="E36" s="23">
        <v>0</v>
      </c>
      <c r="F36" s="31">
        <v>0</v>
      </c>
      <c r="G36" s="22"/>
      <c r="H36" s="21">
        <f t="shared" si="5"/>
        <v>173550</v>
      </c>
      <c r="I36" s="36">
        <f t="shared" si="6"/>
        <v>173550</v>
      </c>
      <c r="J36" s="36">
        <f t="shared" si="7"/>
        <v>0</v>
      </c>
      <c r="K36" s="37">
        <f t="shared" si="8"/>
        <v>173550</v>
      </c>
      <c r="L36" s="38">
        <f t="shared" si="9"/>
        <v>138840</v>
      </c>
      <c r="M36" s="38">
        <f t="shared" si="10"/>
        <v>24297.000000000004</v>
      </c>
      <c r="N36" s="39">
        <f t="shared" si="11"/>
        <v>5206.5</v>
      </c>
      <c r="O36" s="39">
        <f t="shared" si="12"/>
        <v>5206.5</v>
      </c>
      <c r="P36" s="38">
        <f t="shared" si="13"/>
        <v>1335</v>
      </c>
      <c r="Q36" s="38">
        <f t="shared" si="25"/>
        <v>1335</v>
      </c>
      <c r="R36" s="38">
        <f t="shared" si="14"/>
        <v>0</v>
      </c>
      <c r="S36" s="38">
        <f t="shared" si="15"/>
        <v>5340</v>
      </c>
      <c r="T36" s="38">
        <f t="shared" si="16"/>
        <v>5340</v>
      </c>
      <c r="U36" s="38">
        <f t="shared" si="17"/>
        <v>0</v>
      </c>
      <c r="V36" s="41">
        <f t="shared" si="18"/>
        <v>166875</v>
      </c>
      <c r="W36" s="38">
        <f t="shared" si="19"/>
        <v>137505</v>
      </c>
      <c r="X36" s="38"/>
      <c r="Y36" s="38">
        <f t="shared" si="20"/>
        <v>18957.000000000004</v>
      </c>
      <c r="Z36" s="39">
        <f t="shared" si="21"/>
        <v>5206.5</v>
      </c>
      <c r="AA36" s="39">
        <f t="shared" si="22"/>
        <v>5206.5</v>
      </c>
      <c r="AB36" s="39">
        <v>139360</v>
      </c>
      <c r="AC36" s="39">
        <v>139360</v>
      </c>
      <c r="AD36" s="39"/>
      <c r="AE36" s="41">
        <f t="shared" si="23"/>
        <v>5206.5</v>
      </c>
      <c r="AF36" s="39">
        <f t="shared" si="27"/>
        <v>5206.5</v>
      </c>
      <c r="AG36" s="38"/>
      <c r="AH36" s="59">
        <f t="shared" si="26"/>
        <v>-1855</v>
      </c>
      <c r="AI36" s="59">
        <v>-1855</v>
      </c>
      <c r="AJ36" s="60"/>
    </row>
    <row r="37" spans="1:36" ht="18" customHeight="1">
      <c r="A37" s="30" t="s">
        <v>55</v>
      </c>
      <c r="B37" s="19">
        <f t="shared" si="3"/>
        <v>94</v>
      </c>
      <c r="C37" s="20">
        <f t="shared" si="4"/>
        <v>1</v>
      </c>
      <c r="D37" s="22">
        <v>94</v>
      </c>
      <c r="E37" s="23">
        <v>1</v>
      </c>
      <c r="F37" s="31">
        <v>0</v>
      </c>
      <c r="G37" s="22"/>
      <c r="H37" s="21">
        <f t="shared" si="5"/>
        <v>61300</v>
      </c>
      <c r="I37" s="36">
        <f t="shared" si="6"/>
        <v>61300</v>
      </c>
      <c r="J37" s="36">
        <f t="shared" si="7"/>
        <v>0</v>
      </c>
      <c r="K37" s="37">
        <f t="shared" si="8"/>
        <v>61300</v>
      </c>
      <c r="L37" s="38">
        <f t="shared" si="9"/>
        <v>49040</v>
      </c>
      <c r="M37" s="38">
        <f t="shared" si="10"/>
        <v>8582</v>
      </c>
      <c r="N37" s="39">
        <f t="shared" si="11"/>
        <v>1839</v>
      </c>
      <c r="O37" s="39">
        <f t="shared" si="12"/>
        <v>1839</v>
      </c>
      <c r="P37" s="38">
        <f t="shared" si="13"/>
        <v>470</v>
      </c>
      <c r="Q37" s="38">
        <f t="shared" si="25"/>
        <v>470</v>
      </c>
      <c r="R37" s="38">
        <f t="shared" si="14"/>
        <v>0</v>
      </c>
      <c r="S37" s="38">
        <f t="shared" si="15"/>
        <v>1880</v>
      </c>
      <c r="T37" s="38">
        <f t="shared" si="16"/>
        <v>1880</v>
      </c>
      <c r="U37" s="38">
        <f t="shared" si="17"/>
        <v>0</v>
      </c>
      <c r="V37" s="41">
        <f t="shared" si="18"/>
        <v>58950</v>
      </c>
      <c r="W37" s="38">
        <f t="shared" si="19"/>
        <v>48570</v>
      </c>
      <c r="X37" s="38"/>
      <c r="Y37" s="38">
        <f t="shared" si="20"/>
        <v>6702</v>
      </c>
      <c r="Z37" s="39">
        <f t="shared" si="21"/>
        <v>1839</v>
      </c>
      <c r="AA37" s="39">
        <f t="shared" si="22"/>
        <v>1839</v>
      </c>
      <c r="AB37" s="39">
        <v>50600</v>
      </c>
      <c r="AC37" s="39">
        <v>50600</v>
      </c>
      <c r="AD37" s="39"/>
      <c r="AE37" s="41">
        <f t="shared" si="23"/>
        <v>1839</v>
      </c>
      <c r="AF37" s="39">
        <f t="shared" si="27"/>
        <v>1839</v>
      </c>
      <c r="AG37" s="38"/>
      <c r="AH37" s="59">
        <f t="shared" si="26"/>
        <v>-2030</v>
      </c>
      <c r="AI37" s="59">
        <v>-2030</v>
      </c>
      <c r="AJ37" s="60"/>
    </row>
    <row r="38" spans="1:36" ht="18" customHeight="1">
      <c r="A38" s="30" t="s">
        <v>56</v>
      </c>
      <c r="B38" s="19">
        <f t="shared" si="3"/>
        <v>93</v>
      </c>
      <c r="C38" s="20">
        <f t="shared" si="4"/>
        <v>0</v>
      </c>
      <c r="D38" s="22">
        <v>93</v>
      </c>
      <c r="E38" s="23">
        <v>0</v>
      </c>
      <c r="F38" s="31">
        <v>0</v>
      </c>
      <c r="G38" s="22"/>
      <c r="H38" s="21">
        <f t="shared" si="5"/>
        <v>60450</v>
      </c>
      <c r="I38" s="36">
        <f t="shared" si="6"/>
        <v>60450</v>
      </c>
      <c r="J38" s="36">
        <f t="shared" si="7"/>
        <v>0</v>
      </c>
      <c r="K38" s="37">
        <f t="shared" si="8"/>
        <v>60450</v>
      </c>
      <c r="L38" s="38">
        <f t="shared" si="9"/>
        <v>48360</v>
      </c>
      <c r="M38" s="38">
        <f t="shared" si="10"/>
        <v>8463</v>
      </c>
      <c r="N38" s="39">
        <f t="shared" si="11"/>
        <v>1813.5</v>
      </c>
      <c r="O38" s="39">
        <f t="shared" si="12"/>
        <v>1813.5</v>
      </c>
      <c r="P38" s="38">
        <f t="shared" si="13"/>
        <v>465</v>
      </c>
      <c r="Q38" s="38">
        <f t="shared" si="25"/>
        <v>465</v>
      </c>
      <c r="R38" s="38">
        <f t="shared" si="14"/>
        <v>0</v>
      </c>
      <c r="S38" s="38">
        <f t="shared" si="15"/>
        <v>1860</v>
      </c>
      <c r="T38" s="38">
        <f t="shared" si="16"/>
        <v>1860</v>
      </c>
      <c r="U38" s="38">
        <f t="shared" si="17"/>
        <v>0</v>
      </c>
      <c r="V38" s="41">
        <f t="shared" si="18"/>
        <v>58125</v>
      </c>
      <c r="W38" s="38">
        <f t="shared" si="19"/>
        <v>47895</v>
      </c>
      <c r="X38" s="38"/>
      <c r="Y38" s="38">
        <f t="shared" si="20"/>
        <v>6603</v>
      </c>
      <c r="Z38" s="39">
        <f t="shared" si="21"/>
        <v>1813.5</v>
      </c>
      <c r="AA38" s="39">
        <f t="shared" si="22"/>
        <v>1813.5</v>
      </c>
      <c r="AB38" s="39">
        <v>48360</v>
      </c>
      <c r="AC38" s="39">
        <v>48360</v>
      </c>
      <c r="AD38" s="39"/>
      <c r="AE38" s="41">
        <f t="shared" si="23"/>
        <v>1813.5</v>
      </c>
      <c r="AF38" s="39">
        <f t="shared" si="27"/>
        <v>1813.5</v>
      </c>
      <c r="AG38" s="38"/>
      <c r="AH38" s="59">
        <f t="shared" si="26"/>
        <v>-465</v>
      </c>
      <c r="AI38" s="59">
        <v>-465</v>
      </c>
      <c r="AJ38" s="60"/>
    </row>
    <row r="39" spans="1:36" ht="18" customHeight="1">
      <c r="A39" s="30" t="s">
        <v>57</v>
      </c>
      <c r="B39" s="19">
        <f t="shared" si="3"/>
        <v>112</v>
      </c>
      <c r="C39" s="20">
        <f t="shared" si="4"/>
        <v>0</v>
      </c>
      <c r="D39" s="22">
        <v>112</v>
      </c>
      <c r="E39" s="23">
        <v>0</v>
      </c>
      <c r="F39" s="31">
        <v>0</v>
      </c>
      <c r="G39" s="22"/>
      <c r="H39" s="21">
        <f t="shared" si="5"/>
        <v>72800</v>
      </c>
      <c r="I39" s="36">
        <f t="shared" si="6"/>
        <v>72800</v>
      </c>
      <c r="J39" s="36">
        <f t="shared" si="7"/>
        <v>0</v>
      </c>
      <c r="K39" s="37">
        <f t="shared" si="8"/>
        <v>72800</v>
      </c>
      <c r="L39" s="38">
        <f t="shared" si="9"/>
        <v>58240</v>
      </c>
      <c r="M39" s="38">
        <f t="shared" si="10"/>
        <v>10192.000000000002</v>
      </c>
      <c r="N39" s="39">
        <f t="shared" si="11"/>
        <v>2184</v>
      </c>
      <c r="O39" s="39">
        <f t="shared" si="12"/>
        <v>2184</v>
      </c>
      <c r="P39" s="38">
        <f t="shared" si="13"/>
        <v>560</v>
      </c>
      <c r="Q39" s="38">
        <f t="shared" si="25"/>
        <v>560</v>
      </c>
      <c r="R39" s="38">
        <f t="shared" si="14"/>
        <v>0</v>
      </c>
      <c r="S39" s="38">
        <f t="shared" si="15"/>
        <v>2240</v>
      </c>
      <c r="T39" s="38">
        <f t="shared" si="16"/>
        <v>2240</v>
      </c>
      <c r="U39" s="38">
        <f t="shared" si="17"/>
        <v>0</v>
      </c>
      <c r="V39" s="41">
        <f t="shared" si="18"/>
        <v>70000</v>
      </c>
      <c r="W39" s="38">
        <f t="shared" si="19"/>
        <v>57680</v>
      </c>
      <c r="X39" s="38"/>
      <c r="Y39" s="38">
        <f t="shared" si="20"/>
        <v>7952.000000000002</v>
      </c>
      <c r="Z39" s="39">
        <f t="shared" si="21"/>
        <v>2184</v>
      </c>
      <c r="AA39" s="39">
        <f t="shared" si="22"/>
        <v>2184</v>
      </c>
      <c r="AB39" s="39">
        <v>59280</v>
      </c>
      <c r="AC39" s="39">
        <v>59280</v>
      </c>
      <c r="AD39" s="39"/>
      <c r="AE39" s="41">
        <f t="shared" si="23"/>
        <v>2184</v>
      </c>
      <c r="AF39" s="39">
        <f t="shared" si="27"/>
        <v>2184</v>
      </c>
      <c r="AG39" s="38"/>
      <c r="AH39" s="59">
        <f t="shared" si="26"/>
        <v>-1600</v>
      </c>
      <c r="AI39" s="59">
        <v>-1600</v>
      </c>
      <c r="AJ39" s="60"/>
    </row>
    <row r="40" spans="1:36" ht="18" customHeight="1">
      <c r="A40" s="30" t="s">
        <v>58</v>
      </c>
      <c r="B40" s="19">
        <f t="shared" si="3"/>
        <v>85</v>
      </c>
      <c r="C40" s="20">
        <f t="shared" si="4"/>
        <v>10</v>
      </c>
      <c r="D40" s="22">
        <v>85</v>
      </c>
      <c r="E40" s="23">
        <v>10</v>
      </c>
      <c r="F40" s="31">
        <v>0</v>
      </c>
      <c r="G40" s="22"/>
      <c r="H40" s="21">
        <f t="shared" si="5"/>
        <v>57250</v>
      </c>
      <c r="I40" s="36">
        <f t="shared" si="6"/>
        <v>57250</v>
      </c>
      <c r="J40" s="36">
        <f t="shared" si="7"/>
        <v>0</v>
      </c>
      <c r="K40" s="37">
        <f t="shared" si="8"/>
        <v>57250</v>
      </c>
      <c r="L40" s="38">
        <f t="shared" si="9"/>
        <v>45800</v>
      </c>
      <c r="M40" s="38">
        <f t="shared" si="10"/>
        <v>8015.000000000001</v>
      </c>
      <c r="N40" s="39">
        <f t="shared" si="11"/>
        <v>1717.5</v>
      </c>
      <c r="O40" s="39">
        <f t="shared" si="12"/>
        <v>1717.5</v>
      </c>
      <c r="P40" s="38">
        <f t="shared" si="13"/>
        <v>425</v>
      </c>
      <c r="Q40" s="38">
        <f t="shared" si="25"/>
        <v>425</v>
      </c>
      <c r="R40" s="38">
        <f t="shared" si="14"/>
        <v>0</v>
      </c>
      <c r="S40" s="38">
        <f t="shared" si="15"/>
        <v>1700</v>
      </c>
      <c r="T40" s="38">
        <f t="shared" si="16"/>
        <v>1700</v>
      </c>
      <c r="U40" s="38">
        <f t="shared" si="17"/>
        <v>0</v>
      </c>
      <c r="V40" s="41">
        <f t="shared" si="18"/>
        <v>55125</v>
      </c>
      <c r="W40" s="38">
        <f t="shared" si="19"/>
        <v>45375</v>
      </c>
      <c r="X40" s="38"/>
      <c r="Y40" s="38">
        <f t="shared" si="20"/>
        <v>6315.000000000001</v>
      </c>
      <c r="Z40" s="39">
        <f t="shared" si="21"/>
        <v>1717.5</v>
      </c>
      <c r="AA40" s="39">
        <f t="shared" si="22"/>
        <v>1717.5</v>
      </c>
      <c r="AB40" s="39">
        <v>45800</v>
      </c>
      <c r="AC40" s="39">
        <v>45800</v>
      </c>
      <c r="AD40" s="39"/>
      <c r="AE40" s="41">
        <f t="shared" si="23"/>
        <v>1717.5</v>
      </c>
      <c r="AF40" s="39">
        <f t="shared" si="27"/>
        <v>1717.5</v>
      </c>
      <c r="AG40" s="38"/>
      <c r="AH40" s="59">
        <f t="shared" si="26"/>
        <v>-425</v>
      </c>
      <c r="AI40" s="59">
        <v>-425</v>
      </c>
      <c r="AJ40" s="60"/>
    </row>
    <row r="41" spans="1:36" ht="18" customHeight="1">
      <c r="A41" s="30" t="s">
        <v>59</v>
      </c>
      <c r="B41" s="19">
        <f t="shared" si="3"/>
        <v>86</v>
      </c>
      <c r="C41" s="20">
        <f t="shared" si="4"/>
        <v>0</v>
      </c>
      <c r="D41" s="22">
        <v>86</v>
      </c>
      <c r="E41" s="23">
        <v>0</v>
      </c>
      <c r="F41" s="31">
        <v>0</v>
      </c>
      <c r="G41" s="22"/>
      <c r="H41" s="21">
        <f t="shared" si="5"/>
        <v>55900</v>
      </c>
      <c r="I41" s="36">
        <f t="shared" si="6"/>
        <v>55900</v>
      </c>
      <c r="J41" s="36">
        <f t="shared" si="7"/>
        <v>0</v>
      </c>
      <c r="K41" s="37">
        <f t="shared" si="8"/>
        <v>55900</v>
      </c>
      <c r="L41" s="38">
        <f t="shared" si="9"/>
        <v>44720</v>
      </c>
      <c r="M41" s="38">
        <f t="shared" si="10"/>
        <v>7826.000000000001</v>
      </c>
      <c r="N41" s="39">
        <f t="shared" si="11"/>
        <v>1677</v>
      </c>
      <c r="O41" s="39">
        <f t="shared" si="12"/>
        <v>1677</v>
      </c>
      <c r="P41" s="38">
        <f t="shared" si="13"/>
        <v>430</v>
      </c>
      <c r="Q41" s="38">
        <f t="shared" si="25"/>
        <v>430</v>
      </c>
      <c r="R41" s="38">
        <f t="shared" si="14"/>
        <v>0</v>
      </c>
      <c r="S41" s="38">
        <f t="shared" si="15"/>
        <v>1720</v>
      </c>
      <c r="T41" s="38">
        <f t="shared" si="16"/>
        <v>1720</v>
      </c>
      <c r="U41" s="38">
        <f t="shared" si="17"/>
        <v>0</v>
      </c>
      <c r="V41" s="41">
        <f t="shared" si="18"/>
        <v>53750</v>
      </c>
      <c r="W41" s="38">
        <f t="shared" si="19"/>
        <v>44290</v>
      </c>
      <c r="X41" s="38"/>
      <c r="Y41" s="38">
        <f t="shared" si="20"/>
        <v>6106.000000000001</v>
      </c>
      <c r="Z41" s="39">
        <f t="shared" si="21"/>
        <v>1677</v>
      </c>
      <c r="AA41" s="39">
        <f t="shared" si="22"/>
        <v>1677</v>
      </c>
      <c r="AB41" s="39">
        <v>45240</v>
      </c>
      <c r="AC41" s="39">
        <v>45240</v>
      </c>
      <c r="AD41" s="39"/>
      <c r="AE41" s="41">
        <f t="shared" si="23"/>
        <v>1677</v>
      </c>
      <c r="AF41" s="39">
        <f t="shared" si="27"/>
        <v>1677</v>
      </c>
      <c r="AG41" s="38"/>
      <c r="AH41" s="59">
        <f t="shared" si="26"/>
        <v>-950</v>
      </c>
      <c r="AI41" s="59">
        <v>-950</v>
      </c>
      <c r="AJ41" s="60"/>
    </row>
    <row r="42" spans="1:36" ht="18" customHeight="1">
      <c r="A42" s="30" t="s">
        <v>60</v>
      </c>
      <c r="B42" s="19">
        <f t="shared" si="3"/>
        <v>131</v>
      </c>
      <c r="C42" s="20">
        <f t="shared" si="4"/>
        <v>0</v>
      </c>
      <c r="D42" s="22">
        <v>131</v>
      </c>
      <c r="E42" s="23">
        <v>0</v>
      </c>
      <c r="F42" s="31">
        <v>0</v>
      </c>
      <c r="G42" s="22"/>
      <c r="H42" s="21">
        <f t="shared" si="5"/>
        <v>85150</v>
      </c>
      <c r="I42" s="36">
        <f t="shared" si="6"/>
        <v>85150</v>
      </c>
      <c r="J42" s="36">
        <f t="shared" si="7"/>
        <v>0</v>
      </c>
      <c r="K42" s="37">
        <f t="shared" si="8"/>
        <v>85150</v>
      </c>
      <c r="L42" s="38">
        <f t="shared" si="9"/>
        <v>68120</v>
      </c>
      <c r="M42" s="38">
        <f t="shared" si="10"/>
        <v>11921.000000000002</v>
      </c>
      <c r="N42" s="39">
        <f t="shared" si="11"/>
        <v>2554.5</v>
      </c>
      <c r="O42" s="39">
        <f t="shared" si="12"/>
        <v>2554.5</v>
      </c>
      <c r="P42" s="38">
        <f t="shared" si="13"/>
        <v>655</v>
      </c>
      <c r="Q42" s="38">
        <f t="shared" si="25"/>
        <v>655</v>
      </c>
      <c r="R42" s="38">
        <f t="shared" si="14"/>
        <v>0</v>
      </c>
      <c r="S42" s="38">
        <f t="shared" si="15"/>
        <v>2620</v>
      </c>
      <c r="T42" s="38">
        <f t="shared" si="16"/>
        <v>2620</v>
      </c>
      <c r="U42" s="38">
        <f t="shared" si="17"/>
        <v>0</v>
      </c>
      <c r="V42" s="41">
        <f t="shared" si="18"/>
        <v>81875</v>
      </c>
      <c r="W42" s="38">
        <f t="shared" si="19"/>
        <v>67465</v>
      </c>
      <c r="X42" s="38"/>
      <c r="Y42" s="38">
        <f t="shared" si="20"/>
        <v>9301.000000000002</v>
      </c>
      <c r="Z42" s="39">
        <f t="shared" si="21"/>
        <v>2554.5</v>
      </c>
      <c r="AA42" s="39">
        <f t="shared" si="22"/>
        <v>2554.5</v>
      </c>
      <c r="AB42" s="39">
        <v>69160</v>
      </c>
      <c r="AC42" s="39">
        <v>69160</v>
      </c>
      <c r="AD42" s="39"/>
      <c r="AE42" s="41">
        <f t="shared" si="23"/>
        <v>2554.5</v>
      </c>
      <c r="AF42" s="39">
        <f t="shared" si="27"/>
        <v>2554.5</v>
      </c>
      <c r="AG42" s="38"/>
      <c r="AH42" s="59">
        <f t="shared" si="26"/>
        <v>-1695</v>
      </c>
      <c r="AI42" s="59">
        <v>-1695</v>
      </c>
      <c r="AJ42" s="60"/>
    </row>
    <row r="43" spans="1:36" ht="18" customHeight="1">
      <c r="A43" s="30" t="s">
        <v>61</v>
      </c>
      <c r="B43" s="19">
        <f t="shared" si="3"/>
        <v>60</v>
      </c>
      <c r="C43" s="20">
        <f t="shared" si="4"/>
        <v>11</v>
      </c>
      <c r="D43" s="22">
        <v>60</v>
      </c>
      <c r="E43" s="23">
        <v>11</v>
      </c>
      <c r="F43" s="31">
        <v>0</v>
      </c>
      <c r="G43" s="22"/>
      <c r="H43" s="21">
        <f t="shared" si="5"/>
        <v>41200</v>
      </c>
      <c r="I43" s="36">
        <f t="shared" si="6"/>
        <v>41200</v>
      </c>
      <c r="J43" s="36">
        <f t="shared" si="7"/>
        <v>0</v>
      </c>
      <c r="K43" s="37">
        <f t="shared" si="8"/>
        <v>41200</v>
      </c>
      <c r="L43" s="38">
        <f t="shared" si="9"/>
        <v>32960</v>
      </c>
      <c r="M43" s="38">
        <f t="shared" si="10"/>
        <v>5768.000000000001</v>
      </c>
      <c r="N43" s="39">
        <f t="shared" si="11"/>
        <v>1236</v>
      </c>
      <c r="O43" s="39">
        <f t="shared" si="12"/>
        <v>1236</v>
      </c>
      <c r="P43" s="38">
        <f t="shared" si="13"/>
        <v>300</v>
      </c>
      <c r="Q43" s="38">
        <f t="shared" si="25"/>
        <v>300</v>
      </c>
      <c r="R43" s="38">
        <f t="shared" si="14"/>
        <v>0</v>
      </c>
      <c r="S43" s="38">
        <f t="shared" si="15"/>
        <v>1200</v>
      </c>
      <c r="T43" s="38">
        <f t="shared" si="16"/>
        <v>1200</v>
      </c>
      <c r="U43" s="38">
        <f t="shared" si="17"/>
        <v>0</v>
      </c>
      <c r="V43" s="41">
        <f t="shared" si="18"/>
        <v>39700</v>
      </c>
      <c r="W43" s="38">
        <f t="shared" si="19"/>
        <v>32660</v>
      </c>
      <c r="X43" s="38"/>
      <c r="Y43" s="38">
        <f t="shared" si="20"/>
        <v>4568.000000000001</v>
      </c>
      <c r="Z43" s="39">
        <f t="shared" si="21"/>
        <v>1236</v>
      </c>
      <c r="AA43" s="39">
        <f t="shared" si="22"/>
        <v>1236</v>
      </c>
      <c r="AB43" s="39">
        <v>32960</v>
      </c>
      <c r="AC43" s="39">
        <v>32960</v>
      </c>
      <c r="AD43" s="39"/>
      <c r="AE43" s="41">
        <f t="shared" si="23"/>
        <v>1236</v>
      </c>
      <c r="AF43" s="39">
        <f t="shared" si="27"/>
        <v>1236</v>
      </c>
      <c r="AG43" s="38"/>
      <c r="AH43" s="59">
        <f t="shared" si="26"/>
        <v>-300</v>
      </c>
      <c r="AI43" s="59">
        <v>-300</v>
      </c>
      <c r="AJ43" s="60"/>
    </row>
    <row r="44" spans="1:36" ht="18" customHeight="1">
      <c r="A44" s="30" t="s">
        <v>62</v>
      </c>
      <c r="B44" s="19">
        <f t="shared" si="3"/>
        <v>44</v>
      </c>
      <c r="C44" s="20">
        <f t="shared" si="4"/>
        <v>0</v>
      </c>
      <c r="D44" s="22">
        <v>44</v>
      </c>
      <c r="E44" s="23">
        <v>0</v>
      </c>
      <c r="F44" s="31">
        <v>0</v>
      </c>
      <c r="G44" s="22"/>
      <c r="H44" s="21">
        <f t="shared" si="5"/>
        <v>28600</v>
      </c>
      <c r="I44" s="36">
        <f t="shared" si="6"/>
        <v>28600</v>
      </c>
      <c r="J44" s="36">
        <f t="shared" si="7"/>
        <v>0</v>
      </c>
      <c r="K44" s="37">
        <f t="shared" si="8"/>
        <v>28600</v>
      </c>
      <c r="L44" s="38">
        <f t="shared" si="9"/>
        <v>22880</v>
      </c>
      <c r="M44" s="38">
        <f t="shared" si="10"/>
        <v>4004.0000000000005</v>
      </c>
      <c r="N44" s="39">
        <f t="shared" si="11"/>
        <v>858</v>
      </c>
      <c r="O44" s="39">
        <f t="shared" si="12"/>
        <v>858</v>
      </c>
      <c r="P44" s="38">
        <f t="shared" si="13"/>
        <v>220</v>
      </c>
      <c r="Q44" s="38">
        <f t="shared" si="25"/>
        <v>220</v>
      </c>
      <c r="R44" s="38">
        <f t="shared" si="14"/>
        <v>0</v>
      </c>
      <c r="S44" s="38">
        <f t="shared" si="15"/>
        <v>880</v>
      </c>
      <c r="T44" s="38">
        <f t="shared" si="16"/>
        <v>880</v>
      </c>
      <c r="U44" s="38">
        <f t="shared" si="17"/>
        <v>0</v>
      </c>
      <c r="V44" s="41">
        <f t="shared" si="18"/>
        <v>27500</v>
      </c>
      <c r="W44" s="38">
        <f t="shared" si="19"/>
        <v>22660</v>
      </c>
      <c r="X44" s="38"/>
      <c r="Y44" s="38">
        <f t="shared" si="20"/>
        <v>3124.0000000000005</v>
      </c>
      <c r="Z44" s="39">
        <f t="shared" si="21"/>
        <v>858</v>
      </c>
      <c r="AA44" s="39">
        <f t="shared" si="22"/>
        <v>858</v>
      </c>
      <c r="AB44" s="39">
        <v>22880</v>
      </c>
      <c r="AC44" s="39">
        <v>22880</v>
      </c>
      <c r="AD44" s="39"/>
      <c r="AE44" s="41">
        <f t="shared" si="23"/>
        <v>858</v>
      </c>
      <c r="AF44" s="39">
        <f t="shared" si="27"/>
        <v>858</v>
      </c>
      <c r="AG44" s="38"/>
      <c r="AH44" s="59">
        <f t="shared" si="26"/>
        <v>-220</v>
      </c>
      <c r="AI44" s="59">
        <v>-220</v>
      </c>
      <c r="AJ44" s="60"/>
    </row>
    <row r="45" spans="1:36" ht="18" customHeight="1">
      <c r="A45" s="30" t="s">
        <v>63</v>
      </c>
      <c r="B45" s="19">
        <f t="shared" si="3"/>
        <v>96</v>
      </c>
      <c r="C45" s="20">
        <f t="shared" si="4"/>
        <v>77</v>
      </c>
      <c r="D45" s="22">
        <v>96</v>
      </c>
      <c r="E45" s="23">
        <v>77</v>
      </c>
      <c r="F45" s="31">
        <v>0</v>
      </c>
      <c r="G45" s="22"/>
      <c r="H45" s="21">
        <f t="shared" si="5"/>
        <v>77800</v>
      </c>
      <c r="I45" s="36">
        <f t="shared" si="6"/>
        <v>77800</v>
      </c>
      <c r="J45" s="36">
        <f t="shared" si="7"/>
        <v>0</v>
      </c>
      <c r="K45" s="37">
        <f t="shared" si="8"/>
        <v>77800</v>
      </c>
      <c r="L45" s="38">
        <f t="shared" si="9"/>
        <v>62240</v>
      </c>
      <c r="M45" s="38">
        <f t="shared" si="10"/>
        <v>10892.000000000002</v>
      </c>
      <c r="N45" s="39">
        <f t="shared" si="11"/>
        <v>2334</v>
      </c>
      <c r="O45" s="39">
        <f t="shared" si="12"/>
        <v>2334</v>
      </c>
      <c r="P45" s="38">
        <f t="shared" si="13"/>
        <v>480</v>
      </c>
      <c r="Q45" s="38">
        <f t="shared" si="25"/>
        <v>480</v>
      </c>
      <c r="R45" s="38">
        <f t="shared" si="14"/>
        <v>0</v>
      </c>
      <c r="S45" s="38">
        <f t="shared" si="15"/>
        <v>1920</v>
      </c>
      <c r="T45" s="38">
        <f t="shared" si="16"/>
        <v>1920</v>
      </c>
      <c r="U45" s="38">
        <f t="shared" si="17"/>
        <v>0</v>
      </c>
      <c r="V45" s="41">
        <f t="shared" si="18"/>
        <v>75400</v>
      </c>
      <c r="W45" s="38">
        <f t="shared" si="19"/>
        <v>61760</v>
      </c>
      <c r="X45" s="38"/>
      <c r="Y45" s="38">
        <f t="shared" si="20"/>
        <v>8972.000000000002</v>
      </c>
      <c r="Z45" s="39">
        <f t="shared" si="21"/>
        <v>2334</v>
      </c>
      <c r="AA45" s="39">
        <f t="shared" si="22"/>
        <v>2334</v>
      </c>
      <c r="AB45" s="39">
        <v>62240</v>
      </c>
      <c r="AC45" s="39">
        <v>62240</v>
      </c>
      <c r="AD45" s="39"/>
      <c r="AE45" s="41">
        <f t="shared" si="23"/>
        <v>2334</v>
      </c>
      <c r="AF45" s="39">
        <f t="shared" si="27"/>
        <v>2334</v>
      </c>
      <c r="AG45" s="38"/>
      <c r="AH45" s="59">
        <f t="shared" si="26"/>
        <v>-480</v>
      </c>
      <c r="AI45" s="59">
        <v>-480</v>
      </c>
      <c r="AJ45" s="60"/>
    </row>
    <row r="46" spans="1:36" ht="18" customHeight="1">
      <c r="A46" s="30" t="s">
        <v>64</v>
      </c>
      <c r="B46" s="19">
        <f t="shared" si="3"/>
        <v>74</v>
      </c>
      <c r="C46" s="20">
        <f t="shared" si="4"/>
        <v>0</v>
      </c>
      <c r="D46" s="22">
        <v>74</v>
      </c>
      <c r="E46" s="23">
        <v>0</v>
      </c>
      <c r="F46" s="31">
        <v>0</v>
      </c>
      <c r="G46" s="22"/>
      <c r="H46" s="21">
        <f t="shared" si="5"/>
        <v>48100</v>
      </c>
      <c r="I46" s="36">
        <f t="shared" si="6"/>
        <v>48100</v>
      </c>
      <c r="J46" s="36">
        <f t="shared" si="7"/>
        <v>0</v>
      </c>
      <c r="K46" s="37">
        <f t="shared" si="8"/>
        <v>48100</v>
      </c>
      <c r="L46" s="38">
        <f t="shared" si="9"/>
        <v>38480</v>
      </c>
      <c r="M46" s="38">
        <f t="shared" si="10"/>
        <v>6734.000000000001</v>
      </c>
      <c r="N46" s="39">
        <f t="shared" si="11"/>
        <v>1443</v>
      </c>
      <c r="O46" s="39">
        <f t="shared" si="12"/>
        <v>1443</v>
      </c>
      <c r="P46" s="38">
        <f t="shared" si="13"/>
        <v>370</v>
      </c>
      <c r="Q46" s="38">
        <f t="shared" si="25"/>
        <v>370</v>
      </c>
      <c r="R46" s="38">
        <f t="shared" si="14"/>
        <v>0</v>
      </c>
      <c r="S46" s="38">
        <f t="shared" si="15"/>
        <v>1480</v>
      </c>
      <c r="T46" s="38">
        <f t="shared" si="16"/>
        <v>1480</v>
      </c>
      <c r="U46" s="38">
        <f t="shared" si="17"/>
        <v>0</v>
      </c>
      <c r="V46" s="41">
        <f t="shared" si="18"/>
        <v>46250</v>
      </c>
      <c r="W46" s="38">
        <f t="shared" si="19"/>
        <v>38110</v>
      </c>
      <c r="X46" s="38"/>
      <c r="Y46" s="38">
        <f t="shared" si="20"/>
        <v>5254.000000000001</v>
      </c>
      <c r="Z46" s="39">
        <f t="shared" si="21"/>
        <v>1443</v>
      </c>
      <c r="AA46" s="39">
        <f t="shared" si="22"/>
        <v>1443</v>
      </c>
      <c r="AB46" s="39">
        <v>38480</v>
      </c>
      <c r="AC46" s="39">
        <v>38480</v>
      </c>
      <c r="AD46" s="39"/>
      <c r="AE46" s="41">
        <f t="shared" si="23"/>
        <v>1443</v>
      </c>
      <c r="AF46" s="39">
        <f t="shared" si="27"/>
        <v>1443</v>
      </c>
      <c r="AG46" s="38"/>
      <c r="AH46" s="59">
        <f t="shared" si="26"/>
        <v>-370</v>
      </c>
      <c r="AI46" s="59">
        <v>-370</v>
      </c>
      <c r="AJ46" s="60"/>
    </row>
    <row r="47" spans="1:36" s="2" customFormat="1" ht="18" customHeight="1">
      <c r="A47" s="28" t="s">
        <v>65</v>
      </c>
      <c r="B47" s="29">
        <f>SUM(B48:B55)</f>
        <v>769</v>
      </c>
      <c r="C47" s="29">
        <f>SUM(C48:C55)</f>
        <v>251</v>
      </c>
      <c r="D47" s="29">
        <v>769</v>
      </c>
      <c r="E47" s="29">
        <f>SUM(E48:E55)</f>
        <v>251</v>
      </c>
      <c r="F47" s="29">
        <v>0</v>
      </c>
      <c r="G47" s="29">
        <f>SUM(G48:G55)</f>
        <v>0</v>
      </c>
      <c r="H47" s="21">
        <f t="shared" si="5"/>
        <v>550050</v>
      </c>
      <c r="I47" s="36">
        <f t="shared" si="6"/>
        <v>550050</v>
      </c>
      <c r="J47" s="36">
        <f t="shared" si="7"/>
        <v>0</v>
      </c>
      <c r="K47" s="37">
        <f t="shared" si="8"/>
        <v>550050</v>
      </c>
      <c r="L47" s="38">
        <f t="shared" si="9"/>
        <v>440040</v>
      </c>
      <c r="M47" s="38">
        <f t="shared" si="10"/>
        <v>77007.00000000001</v>
      </c>
      <c r="N47" s="39">
        <f t="shared" si="11"/>
        <v>16501.5</v>
      </c>
      <c r="O47" s="39">
        <f t="shared" si="12"/>
        <v>16501.5</v>
      </c>
      <c r="P47" s="38">
        <f t="shared" si="13"/>
        <v>3845</v>
      </c>
      <c r="Q47" s="38">
        <f t="shared" si="25"/>
        <v>3845</v>
      </c>
      <c r="R47" s="38">
        <f t="shared" si="14"/>
        <v>0</v>
      </c>
      <c r="S47" s="42">
        <f>SUM(S48:S55)</f>
        <v>15380</v>
      </c>
      <c r="T47" s="38">
        <f t="shared" si="16"/>
        <v>15380</v>
      </c>
      <c r="U47" s="38">
        <f t="shared" si="17"/>
        <v>0</v>
      </c>
      <c r="V47" s="41">
        <f t="shared" si="18"/>
        <v>530825</v>
      </c>
      <c r="W47" s="38">
        <f t="shared" si="19"/>
        <v>436195</v>
      </c>
      <c r="X47" s="38"/>
      <c r="Y47" s="38">
        <f t="shared" si="20"/>
        <v>61627.000000000015</v>
      </c>
      <c r="Z47" s="42">
        <f>SUM(Z48:Z55)</f>
        <v>16501.5</v>
      </c>
      <c r="AA47" s="39">
        <f t="shared" si="22"/>
        <v>16501.5</v>
      </c>
      <c r="AB47" s="39">
        <v>445760</v>
      </c>
      <c r="AC47" s="39">
        <v>445760</v>
      </c>
      <c r="AD47" s="39"/>
      <c r="AE47" s="53">
        <f>SUM(AE48:AE55)</f>
        <v>16501.5</v>
      </c>
      <c r="AF47" s="42">
        <f>SUM(AF48:AF55)</f>
        <v>16501.5</v>
      </c>
      <c r="AG47" s="42">
        <f>SUM(AG48:AG55)</f>
        <v>0</v>
      </c>
      <c r="AH47" s="59">
        <f t="shared" si="26"/>
        <v>-9565</v>
      </c>
      <c r="AI47" s="42">
        <f>SUM(AI48:AI55)</f>
        <v>-9565</v>
      </c>
      <c r="AJ47" s="60"/>
    </row>
    <row r="48" spans="1:36" ht="18" customHeight="1">
      <c r="A48" s="30" t="s">
        <v>66</v>
      </c>
      <c r="B48" s="19">
        <f t="shared" si="3"/>
        <v>110</v>
      </c>
      <c r="C48" s="20">
        <f t="shared" si="4"/>
        <v>0</v>
      </c>
      <c r="D48" s="22">
        <v>110</v>
      </c>
      <c r="E48" s="23">
        <v>0</v>
      </c>
      <c r="F48" s="31">
        <v>0</v>
      </c>
      <c r="G48" s="22"/>
      <c r="H48" s="21">
        <f t="shared" si="5"/>
        <v>71500</v>
      </c>
      <c r="I48" s="36">
        <f t="shared" si="6"/>
        <v>71500</v>
      </c>
      <c r="J48" s="36">
        <f t="shared" si="7"/>
        <v>0</v>
      </c>
      <c r="K48" s="37">
        <f t="shared" si="8"/>
        <v>71500</v>
      </c>
      <c r="L48" s="38">
        <f t="shared" si="9"/>
        <v>57200</v>
      </c>
      <c r="M48" s="38">
        <f t="shared" si="10"/>
        <v>10010.000000000002</v>
      </c>
      <c r="N48" s="39">
        <f t="shared" si="11"/>
        <v>2145</v>
      </c>
      <c r="O48" s="39">
        <f t="shared" si="12"/>
        <v>2145</v>
      </c>
      <c r="P48" s="38">
        <f t="shared" si="13"/>
        <v>550</v>
      </c>
      <c r="Q48" s="38">
        <f t="shared" si="25"/>
        <v>550</v>
      </c>
      <c r="R48" s="38">
        <f t="shared" si="14"/>
        <v>0</v>
      </c>
      <c r="S48" s="38">
        <f t="shared" si="15"/>
        <v>2200</v>
      </c>
      <c r="T48" s="38">
        <f t="shared" si="16"/>
        <v>2200</v>
      </c>
      <c r="U48" s="38">
        <f t="shared" si="17"/>
        <v>0</v>
      </c>
      <c r="V48" s="41">
        <f t="shared" si="18"/>
        <v>68750</v>
      </c>
      <c r="W48" s="38">
        <f t="shared" si="19"/>
        <v>56650</v>
      </c>
      <c r="X48" s="38"/>
      <c r="Y48" s="38">
        <f t="shared" si="20"/>
        <v>7810.000000000002</v>
      </c>
      <c r="Z48" s="39">
        <f t="shared" si="21"/>
        <v>2145</v>
      </c>
      <c r="AA48" s="39">
        <f t="shared" si="22"/>
        <v>2145</v>
      </c>
      <c r="AB48" s="39">
        <v>57720</v>
      </c>
      <c r="AC48" s="39">
        <v>57720</v>
      </c>
      <c r="AD48" s="39"/>
      <c r="AE48" s="41">
        <f t="shared" si="23"/>
        <v>2145</v>
      </c>
      <c r="AF48" s="39">
        <f t="shared" si="27"/>
        <v>2145</v>
      </c>
      <c r="AG48" s="38"/>
      <c r="AH48" s="59">
        <f t="shared" si="26"/>
        <v>-1070</v>
      </c>
      <c r="AI48" s="59">
        <v>-1070</v>
      </c>
      <c r="AJ48" s="60"/>
    </row>
    <row r="49" spans="1:36" ht="18" customHeight="1">
      <c r="A49" s="30" t="s">
        <v>67</v>
      </c>
      <c r="B49" s="19">
        <f t="shared" si="3"/>
        <v>57</v>
      </c>
      <c r="C49" s="20">
        <f t="shared" si="4"/>
        <v>34</v>
      </c>
      <c r="D49" s="22">
        <v>57</v>
      </c>
      <c r="E49" s="23">
        <v>34</v>
      </c>
      <c r="F49" s="31">
        <v>0</v>
      </c>
      <c r="G49" s="22"/>
      <c r="H49" s="21">
        <f t="shared" si="5"/>
        <v>43850</v>
      </c>
      <c r="I49" s="36">
        <f t="shared" si="6"/>
        <v>43850</v>
      </c>
      <c r="J49" s="36">
        <f t="shared" si="7"/>
        <v>0</v>
      </c>
      <c r="K49" s="37">
        <f t="shared" si="8"/>
        <v>43850</v>
      </c>
      <c r="L49" s="38">
        <f t="shared" si="9"/>
        <v>35080</v>
      </c>
      <c r="M49" s="38">
        <f t="shared" si="10"/>
        <v>6139.000000000001</v>
      </c>
      <c r="N49" s="39">
        <f t="shared" si="11"/>
        <v>1315.5</v>
      </c>
      <c r="O49" s="39">
        <f t="shared" si="12"/>
        <v>1315.5</v>
      </c>
      <c r="P49" s="38">
        <f t="shared" si="13"/>
        <v>285</v>
      </c>
      <c r="Q49" s="38">
        <f t="shared" si="25"/>
        <v>285</v>
      </c>
      <c r="R49" s="38">
        <f t="shared" si="14"/>
        <v>0</v>
      </c>
      <c r="S49" s="38">
        <f t="shared" si="15"/>
        <v>1140</v>
      </c>
      <c r="T49" s="38">
        <f t="shared" si="16"/>
        <v>1140</v>
      </c>
      <c r="U49" s="38">
        <f t="shared" si="17"/>
        <v>0</v>
      </c>
      <c r="V49" s="41">
        <f t="shared" si="18"/>
        <v>42425</v>
      </c>
      <c r="W49" s="38">
        <f t="shared" si="19"/>
        <v>34795</v>
      </c>
      <c r="X49" s="38"/>
      <c r="Y49" s="38">
        <f t="shared" si="20"/>
        <v>4999.000000000001</v>
      </c>
      <c r="Z49" s="39">
        <f t="shared" si="21"/>
        <v>1315.5</v>
      </c>
      <c r="AA49" s="39">
        <f t="shared" si="22"/>
        <v>1315.5</v>
      </c>
      <c r="AB49" s="39">
        <v>35600</v>
      </c>
      <c r="AC49" s="39">
        <v>35600</v>
      </c>
      <c r="AD49" s="39"/>
      <c r="AE49" s="41">
        <f t="shared" si="23"/>
        <v>1315.5</v>
      </c>
      <c r="AF49" s="39">
        <f t="shared" si="27"/>
        <v>1315.5</v>
      </c>
      <c r="AG49" s="38"/>
      <c r="AH49" s="59">
        <f t="shared" si="26"/>
        <v>-805</v>
      </c>
      <c r="AI49" s="59">
        <v>-805</v>
      </c>
      <c r="AJ49" s="60"/>
    </row>
    <row r="50" spans="1:36" ht="18" customHeight="1">
      <c r="A50" s="30" t="s">
        <v>68</v>
      </c>
      <c r="B50" s="19">
        <f t="shared" si="3"/>
        <v>56</v>
      </c>
      <c r="C50" s="20">
        <f t="shared" si="4"/>
        <v>0</v>
      </c>
      <c r="D50" s="22">
        <v>56</v>
      </c>
      <c r="E50" s="23">
        <v>0</v>
      </c>
      <c r="F50" s="31">
        <v>0</v>
      </c>
      <c r="G50" s="22"/>
      <c r="H50" s="21">
        <f t="shared" si="5"/>
        <v>36400</v>
      </c>
      <c r="I50" s="36">
        <f t="shared" si="6"/>
        <v>36400</v>
      </c>
      <c r="J50" s="36">
        <f t="shared" si="7"/>
        <v>0</v>
      </c>
      <c r="K50" s="37">
        <f t="shared" si="8"/>
        <v>36400</v>
      </c>
      <c r="L50" s="38">
        <f t="shared" si="9"/>
        <v>29120</v>
      </c>
      <c r="M50" s="38">
        <f t="shared" si="10"/>
        <v>5096.000000000001</v>
      </c>
      <c r="N50" s="39">
        <f t="shared" si="11"/>
        <v>1092</v>
      </c>
      <c r="O50" s="39">
        <f t="shared" si="12"/>
        <v>1092</v>
      </c>
      <c r="P50" s="38">
        <f t="shared" si="13"/>
        <v>280</v>
      </c>
      <c r="Q50" s="38">
        <f t="shared" si="25"/>
        <v>280</v>
      </c>
      <c r="R50" s="38">
        <f t="shared" si="14"/>
        <v>0</v>
      </c>
      <c r="S50" s="38">
        <f t="shared" si="15"/>
        <v>1120</v>
      </c>
      <c r="T50" s="38">
        <f t="shared" si="16"/>
        <v>1120</v>
      </c>
      <c r="U50" s="38">
        <f t="shared" si="17"/>
        <v>0</v>
      </c>
      <c r="V50" s="41">
        <f t="shared" si="18"/>
        <v>35000</v>
      </c>
      <c r="W50" s="38">
        <f t="shared" si="19"/>
        <v>28840</v>
      </c>
      <c r="X50" s="38"/>
      <c r="Y50" s="38">
        <f t="shared" si="20"/>
        <v>3976.000000000001</v>
      </c>
      <c r="Z50" s="39">
        <f t="shared" si="21"/>
        <v>1092</v>
      </c>
      <c r="AA50" s="39">
        <f t="shared" si="22"/>
        <v>1092</v>
      </c>
      <c r="AB50" s="39">
        <v>29120</v>
      </c>
      <c r="AC50" s="39">
        <v>29120</v>
      </c>
      <c r="AD50" s="39"/>
      <c r="AE50" s="41">
        <f t="shared" si="23"/>
        <v>1092</v>
      </c>
      <c r="AF50" s="39">
        <f t="shared" si="27"/>
        <v>1092</v>
      </c>
      <c r="AG50" s="38"/>
      <c r="AH50" s="59">
        <f t="shared" si="26"/>
        <v>-280</v>
      </c>
      <c r="AI50" s="59">
        <v>-280</v>
      </c>
      <c r="AJ50" s="60"/>
    </row>
    <row r="51" spans="1:36" ht="18" customHeight="1">
      <c r="A51" s="30" t="s">
        <v>69</v>
      </c>
      <c r="B51" s="19">
        <f t="shared" si="3"/>
        <v>59</v>
      </c>
      <c r="C51" s="20">
        <f t="shared" si="4"/>
        <v>21</v>
      </c>
      <c r="D51" s="22">
        <v>59</v>
      </c>
      <c r="E51" s="23">
        <v>21</v>
      </c>
      <c r="F51" s="31">
        <v>0</v>
      </c>
      <c r="G51" s="22"/>
      <c r="H51" s="21">
        <f t="shared" si="5"/>
        <v>42550</v>
      </c>
      <c r="I51" s="36">
        <f t="shared" si="6"/>
        <v>42550</v>
      </c>
      <c r="J51" s="36">
        <f t="shared" si="7"/>
        <v>0</v>
      </c>
      <c r="K51" s="37">
        <f t="shared" si="8"/>
        <v>42550</v>
      </c>
      <c r="L51" s="38">
        <f t="shared" si="9"/>
        <v>34040</v>
      </c>
      <c r="M51" s="38">
        <f t="shared" si="10"/>
        <v>5957.000000000001</v>
      </c>
      <c r="N51" s="39">
        <f t="shared" si="11"/>
        <v>1276.5</v>
      </c>
      <c r="O51" s="39">
        <f t="shared" si="12"/>
        <v>1276.5</v>
      </c>
      <c r="P51" s="38">
        <f t="shared" si="13"/>
        <v>295</v>
      </c>
      <c r="Q51" s="38">
        <f t="shared" si="25"/>
        <v>295</v>
      </c>
      <c r="R51" s="38">
        <f t="shared" si="14"/>
        <v>0</v>
      </c>
      <c r="S51" s="38">
        <f t="shared" si="15"/>
        <v>1180</v>
      </c>
      <c r="T51" s="38">
        <f t="shared" si="16"/>
        <v>1180</v>
      </c>
      <c r="U51" s="38">
        <f t="shared" si="17"/>
        <v>0</v>
      </c>
      <c r="V51" s="41">
        <f t="shared" si="18"/>
        <v>41075</v>
      </c>
      <c r="W51" s="38">
        <f t="shared" si="19"/>
        <v>33745</v>
      </c>
      <c r="X51" s="38"/>
      <c r="Y51" s="38">
        <f t="shared" si="20"/>
        <v>4777.000000000001</v>
      </c>
      <c r="Z51" s="39">
        <f t="shared" si="21"/>
        <v>1276.5</v>
      </c>
      <c r="AA51" s="39">
        <f t="shared" si="22"/>
        <v>1276.5</v>
      </c>
      <c r="AB51" s="39">
        <v>34560</v>
      </c>
      <c r="AC51" s="39">
        <v>34560</v>
      </c>
      <c r="AD51" s="39"/>
      <c r="AE51" s="41">
        <f t="shared" si="23"/>
        <v>1276.5</v>
      </c>
      <c r="AF51" s="39">
        <f t="shared" si="27"/>
        <v>1276.5</v>
      </c>
      <c r="AG51" s="38"/>
      <c r="AH51" s="59">
        <f t="shared" si="26"/>
        <v>-815</v>
      </c>
      <c r="AI51" s="59">
        <v>-815</v>
      </c>
      <c r="AJ51" s="60"/>
    </row>
    <row r="52" spans="1:36" ht="18" customHeight="1">
      <c r="A52" s="30" t="s">
        <v>70</v>
      </c>
      <c r="B52" s="19">
        <f t="shared" si="3"/>
        <v>79</v>
      </c>
      <c r="C52" s="20">
        <f t="shared" si="4"/>
        <v>35</v>
      </c>
      <c r="D52" s="22">
        <v>79</v>
      </c>
      <c r="E52" s="23">
        <v>35</v>
      </c>
      <c r="F52" s="31">
        <v>0</v>
      </c>
      <c r="G52" s="22"/>
      <c r="H52" s="21">
        <f t="shared" si="5"/>
        <v>58350</v>
      </c>
      <c r="I52" s="36">
        <f t="shared" si="6"/>
        <v>58350</v>
      </c>
      <c r="J52" s="36">
        <f t="shared" si="7"/>
        <v>0</v>
      </c>
      <c r="K52" s="37">
        <f t="shared" si="8"/>
        <v>58350</v>
      </c>
      <c r="L52" s="38">
        <f t="shared" si="9"/>
        <v>46680</v>
      </c>
      <c r="M52" s="38">
        <f t="shared" si="10"/>
        <v>8169.000000000001</v>
      </c>
      <c r="N52" s="39">
        <f t="shared" si="11"/>
        <v>1750.5</v>
      </c>
      <c r="O52" s="39">
        <f t="shared" si="12"/>
        <v>1750.5</v>
      </c>
      <c r="P52" s="38">
        <f t="shared" si="13"/>
        <v>395</v>
      </c>
      <c r="Q52" s="38">
        <f t="shared" si="25"/>
        <v>395</v>
      </c>
      <c r="R52" s="38">
        <f t="shared" si="14"/>
        <v>0</v>
      </c>
      <c r="S52" s="38">
        <f t="shared" si="15"/>
        <v>1580</v>
      </c>
      <c r="T52" s="38">
        <f t="shared" si="16"/>
        <v>1580</v>
      </c>
      <c r="U52" s="38">
        <f t="shared" si="17"/>
        <v>0</v>
      </c>
      <c r="V52" s="41">
        <f t="shared" si="18"/>
        <v>56375</v>
      </c>
      <c r="W52" s="38">
        <f t="shared" si="19"/>
        <v>46285</v>
      </c>
      <c r="X52" s="38"/>
      <c r="Y52" s="38">
        <f t="shared" si="20"/>
        <v>6589.000000000001</v>
      </c>
      <c r="Z52" s="39">
        <f t="shared" si="21"/>
        <v>1750.5</v>
      </c>
      <c r="AA52" s="39">
        <f t="shared" si="22"/>
        <v>1750.5</v>
      </c>
      <c r="AB52" s="39">
        <v>47200</v>
      </c>
      <c r="AC52" s="39">
        <v>47200</v>
      </c>
      <c r="AD52" s="39"/>
      <c r="AE52" s="41">
        <f t="shared" si="23"/>
        <v>1750.5</v>
      </c>
      <c r="AF52" s="39">
        <f t="shared" si="27"/>
        <v>1750.5</v>
      </c>
      <c r="AG52" s="38"/>
      <c r="AH52" s="59">
        <f t="shared" si="26"/>
        <v>-915</v>
      </c>
      <c r="AI52" s="59">
        <v>-915</v>
      </c>
      <c r="AJ52" s="60"/>
    </row>
    <row r="53" spans="1:36" ht="18" customHeight="1">
      <c r="A53" s="30" t="s">
        <v>71</v>
      </c>
      <c r="B53" s="19">
        <f t="shared" si="3"/>
        <v>78</v>
      </c>
      <c r="C53" s="20">
        <f t="shared" si="4"/>
        <v>0</v>
      </c>
      <c r="D53" s="22">
        <v>78</v>
      </c>
      <c r="E53" s="23">
        <v>0</v>
      </c>
      <c r="F53" s="31">
        <v>0</v>
      </c>
      <c r="G53" s="22"/>
      <c r="H53" s="21">
        <f t="shared" si="5"/>
        <v>50700</v>
      </c>
      <c r="I53" s="36">
        <f t="shared" si="6"/>
        <v>50700</v>
      </c>
      <c r="J53" s="36">
        <f t="shared" si="7"/>
        <v>0</v>
      </c>
      <c r="K53" s="37">
        <f t="shared" si="8"/>
        <v>50700</v>
      </c>
      <c r="L53" s="38">
        <f t="shared" si="9"/>
        <v>40560</v>
      </c>
      <c r="M53" s="38">
        <f t="shared" si="10"/>
        <v>7098.000000000001</v>
      </c>
      <c r="N53" s="39">
        <f t="shared" si="11"/>
        <v>1521</v>
      </c>
      <c r="O53" s="39">
        <f t="shared" si="12"/>
        <v>1521</v>
      </c>
      <c r="P53" s="38">
        <f t="shared" si="13"/>
        <v>390</v>
      </c>
      <c r="Q53" s="38">
        <f t="shared" si="25"/>
        <v>390</v>
      </c>
      <c r="R53" s="38">
        <f t="shared" si="14"/>
        <v>0</v>
      </c>
      <c r="S53" s="38">
        <f t="shared" si="15"/>
        <v>1560</v>
      </c>
      <c r="T53" s="38">
        <f t="shared" si="16"/>
        <v>1560</v>
      </c>
      <c r="U53" s="38">
        <f t="shared" si="17"/>
        <v>0</v>
      </c>
      <c r="V53" s="41">
        <f t="shared" si="18"/>
        <v>48750</v>
      </c>
      <c r="W53" s="38">
        <f t="shared" si="19"/>
        <v>40170</v>
      </c>
      <c r="X53" s="38"/>
      <c r="Y53" s="38">
        <f t="shared" si="20"/>
        <v>5538.000000000001</v>
      </c>
      <c r="Z53" s="39">
        <f t="shared" si="21"/>
        <v>1521</v>
      </c>
      <c r="AA53" s="39">
        <f t="shared" si="22"/>
        <v>1521</v>
      </c>
      <c r="AB53" s="39">
        <v>40560</v>
      </c>
      <c r="AC53" s="39">
        <v>40560</v>
      </c>
      <c r="AD53" s="39"/>
      <c r="AE53" s="41">
        <f t="shared" si="23"/>
        <v>1521</v>
      </c>
      <c r="AF53" s="39">
        <f t="shared" si="27"/>
        <v>1521</v>
      </c>
      <c r="AG53" s="38"/>
      <c r="AH53" s="59">
        <f t="shared" si="26"/>
        <v>-390</v>
      </c>
      <c r="AI53" s="59">
        <v>-390</v>
      </c>
      <c r="AJ53" s="60"/>
    </row>
    <row r="54" spans="1:36" ht="18" customHeight="1">
      <c r="A54" s="30" t="s">
        <v>72</v>
      </c>
      <c r="B54" s="19">
        <f t="shared" si="3"/>
        <v>190</v>
      </c>
      <c r="C54" s="20">
        <f t="shared" si="4"/>
        <v>91</v>
      </c>
      <c r="D54" s="22">
        <v>190</v>
      </c>
      <c r="E54" s="23">
        <v>91</v>
      </c>
      <c r="F54" s="31">
        <v>0</v>
      </c>
      <c r="G54" s="22"/>
      <c r="H54" s="21">
        <f t="shared" si="5"/>
        <v>141700</v>
      </c>
      <c r="I54" s="36">
        <f t="shared" si="6"/>
        <v>141700</v>
      </c>
      <c r="J54" s="36">
        <f t="shared" si="7"/>
        <v>0</v>
      </c>
      <c r="K54" s="37">
        <f t="shared" si="8"/>
        <v>141700</v>
      </c>
      <c r="L54" s="38">
        <f t="shared" si="9"/>
        <v>113360</v>
      </c>
      <c r="M54" s="38">
        <f t="shared" si="10"/>
        <v>19838.000000000004</v>
      </c>
      <c r="N54" s="39">
        <f t="shared" si="11"/>
        <v>4251</v>
      </c>
      <c r="O54" s="39">
        <f t="shared" si="12"/>
        <v>4251</v>
      </c>
      <c r="P54" s="38">
        <f t="shared" si="13"/>
        <v>950</v>
      </c>
      <c r="Q54" s="38">
        <f t="shared" si="25"/>
        <v>950</v>
      </c>
      <c r="R54" s="38">
        <f t="shared" si="14"/>
        <v>0</v>
      </c>
      <c r="S54" s="38">
        <f t="shared" si="15"/>
        <v>3800</v>
      </c>
      <c r="T54" s="38">
        <f t="shared" si="16"/>
        <v>3800</v>
      </c>
      <c r="U54" s="38">
        <f t="shared" si="17"/>
        <v>0</v>
      </c>
      <c r="V54" s="41">
        <f t="shared" si="18"/>
        <v>136950</v>
      </c>
      <c r="W54" s="38">
        <f t="shared" si="19"/>
        <v>112410</v>
      </c>
      <c r="X54" s="38"/>
      <c r="Y54" s="38">
        <f t="shared" si="20"/>
        <v>16038.000000000004</v>
      </c>
      <c r="Z54" s="39">
        <f t="shared" si="21"/>
        <v>4251</v>
      </c>
      <c r="AA54" s="39">
        <f t="shared" si="22"/>
        <v>4251</v>
      </c>
      <c r="AB54" s="39">
        <v>115440</v>
      </c>
      <c r="AC54" s="39">
        <v>115440</v>
      </c>
      <c r="AD54" s="39"/>
      <c r="AE54" s="41">
        <f t="shared" si="23"/>
        <v>4251</v>
      </c>
      <c r="AF54" s="39">
        <f t="shared" si="27"/>
        <v>4251</v>
      </c>
      <c r="AG54" s="38"/>
      <c r="AH54" s="59">
        <f t="shared" si="26"/>
        <v>-3030</v>
      </c>
      <c r="AI54" s="59">
        <v>-3030</v>
      </c>
      <c r="AJ54" s="60"/>
    </row>
    <row r="55" spans="1:36" ht="18" customHeight="1">
      <c r="A55" s="30" t="s">
        <v>73</v>
      </c>
      <c r="B55" s="19">
        <f t="shared" si="3"/>
        <v>140</v>
      </c>
      <c r="C55" s="20">
        <f t="shared" si="4"/>
        <v>70</v>
      </c>
      <c r="D55" s="22">
        <v>140</v>
      </c>
      <c r="E55" s="23">
        <v>70</v>
      </c>
      <c r="F55" s="31">
        <v>0</v>
      </c>
      <c r="G55" s="22"/>
      <c r="H55" s="21">
        <f t="shared" si="5"/>
        <v>105000</v>
      </c>
      <c r="I55" s="36">
        <f t="shared" si="6"/>
        <v>105000</v>
      </c>
      <c r="J55" s="36">
        <f t="shared" si="7"/>
        <v>0</v>
      </c>
      <c r="K55" s="37">
        <f t="shared" si="8"/>
        <v>105000</v>
      </c>
      <c r="L55" s="38">
        <f t="shared" si="9"/>
        <v>84000</v>
      </c>
      <c r="M55" s="38">
        <f t="shared" si="10"/>
        <v>14700.000000000002</v>
      </c>
      <c r="N55" s="39">
        <f t="shared" si="11"/>
        <v>3150</v>
      </c>
      <c r="O55" s="39">
        <f t="shared" si="12"/>
        <v>3150</v>
      </c>
      <c r="P55" s="38">
        <f t="shared" si="13"/>
        <v>700</v>
      </c>
      <c r="Q55" s="38">
        <f t="shared" si="25"/>
        <v>700</v>
      </c>
      <c r="R55" s="38">
        <f t="shared" si="14"/>
        <v>0</v>
      </c>
      <c r="S55" s="38">
        <f t="shared" si="15"/>
        <v>2800</v>
      </c>
      <c r="T55" s="38">
        <f t="shared" si="16"/>
        <v>2800</v>
      </c>
      <c r="U55" s="38">
        <f t="shared" si="17"/>
        <v>0</v>
      </c>
      <c r="V55" s="41">
        <f t="shared" si="18"/>
        <v>101500</v>
      </c>
      <c r="W55" s="38">
        <f t="shared" si="19"/>
        <v>83300</v>
      </c>
      <c r="X55" s="38"/>
      <c r="Y55" s="38">
        <f t="shared" si="20"/>
        <v>11900.000000000002</v>
      </c>
      <c r="Z55" s="39">
        <f t="shared" si="21"/>
        <v>3150</v>
      </c>
      <c r="AA55" s="39">
        <f t="shared" si="22"/>
        <v>3150</v>
      </c>
      <c r="AB55" s="39">
        <v>85560</v>
      </c>
      <c r="AC55" s="39">
        <v>85560</v>
      </c>
      <c r="AD55" s="39"/>
      <c r="AE55" s="41">
        <f t="shared" si="23"/>
        <v>3150</v>
      </c>
      <c r="AF55" s="39">
        <f t="shared" si="27"/>
        <v>3150</v>
      </c>
      <c r="AG55" s="38"/>
      <c r="AH55" s="59">
        <f t="shared" si="26"/>
        <v>-2260</v>
      </c>
      <c r="AI55" s="59">
        <v>-2260</v>
      </c>
      <c r="AJ55" s="60"/>
    </row>
    <row r="56" spans="1:36" s="2" customFormat="1" ht="18" customHeight="1">
      <c r="A56" s="28" t="s">
        <v>74</v>
      </c>
      <c r="B56" s="29">
        <f>SUM(B57:B62)</f>
        <v>291</v>
      </c>
      <c r="C56" s="29">
        <f>SUM(C57:C62)</f>
        <v>264</v>
      </c>
      <c r="D56" s="29">
        <v>291</v>
      </c>
      <c r="E56" s="29">
        <f>SUM(E57:E62)</f>
        <v>264</v>
      </c>
      <c r="F56" s="29">
        <v>0</v>
      </c>
      <c r="G56" s="29">
        <f>SUM(G57:G62)</f>
        <v>0</v>
      </c>
      <c r="H56" s="21">
        <f t="shared" si="5"/>
        <v>241950</v>
      </c>
      <c r="I56" s="36">
        <f t="shared" si="6"/>
        <v>241950</v>
      </c>
      <c r="J56" s="36">
        <f t="shared" si="7"/>
        <v>0</v>
      </c>
      <c r="K56" s="37">
        <f t="shared" si="8"/>
        <v>241950</v>
      </c>
      <c r="L56" s="38">
        <f t="shared" si="9"/>
        <v>193560</v>
      </c>
      <c r="M56" s="38">
        <f t="shared" si="10"/>
        <v>33873</v>
      </c>
      <c r="N56" s="39">
        <f t="shared" si="11"/>
        <v>7258.5</v>
      </c>
      <c r="O56" s="39">
        <f t="shared" si="12"/>
        <v>7258.5</v>
      </c>
      <c r="P56" s="38">
        <f t="shared" si="13"/>
        <v>1455</v>
      </c>
      <c r="Q56" s="38">
        <f t="shared" si="25"/>
        <v>1455</v>
      </c>
      <c r="R56" s="38">
        <f t="shared" si="14"/>
        <v>0</v>
      </c>
      <c r="S56" s="42">
        <f>SUM(S57:S62)</f>
        <v>5820</v>
      </c>
      <c r="T56" s="38">
        <f t="shared" si="16"/>
        <v>5820</v>
      </c>
      <c r="U56" s="38">
        <f t="shared" si="17"/>
        <v>0</v>
      </c>
      <c r="V56" s="41">
        <f t="shared" si="18"/>
        <v>234675</v>
      </c>
      <c r="W56" s="38">
        <f t="shared" si="19"/>
        <v>192105</v>
      </c>
      <c r="X56" s="38"/>
      <c r="Y56" s="38">
        <f t="shared" si="20"/>
        <v>28053</v>
      </c>
      <c r="Z56" s="42">
        <f>SUM(Z57:Z62)</f>
        <v>7258.5</v>
      </c>
      <c r="AA56" s="39">
        <f t="shared" si="22"/>
        <v>7258.5</v>
      </c>
      <c r="AB56" s="39">
        <v>195640</v>
      </c>
      <c r="AC56" s="39">
        <v>195640</v>
      </c>
      <c r="AD56" s="39"/>
      <c r="AE56" s="53">
        <f>SUM(AE57:AE62)</f>
        <v>7258.5</v>
      </c>
      <c r="AF56" s="54">
        <f>SUM(AF57:AF62)</f>
        <v>7258.5</v>
      </c>
      <c r="AG56" s="54">
        <f>SUM(AG57:AG62)</f>
        <v>0</v>
      </c>
      <c r="AH56" s="59">
        <f t="shared" si="26"/>
        <v>-3535</v>
      </c>
      <c r="AI56" s="54">
        <f>SUM(AI57:AI62)</f>
        <v>-3535</v>
      </c>
      <c r="AJ56" s="60"/>
    </row>
    <row r="57" spans="1:36" ht="18" customHeight="1">
      <c r="A57" s="30" t="s">
        <v>75</v>
      </c>
      <c r="B57" s="19">
        <f t="shared" si="3"/>
        <v>117</v>
      </c>
      <c r="C57" s="20">
        <f t="shared" si="4"/>
        <v>114</v>
      </c>
      <c r="D57" s="22">
        <v>117</v>
      </c>
      <c r="E57" s="23">
        <v>114</v>
      </c>
      <c r="F57" s="31">
        <v>0</v>
      </c>
      <c r="G57" s="22"/>
      <c r="H57" s="21">
        <f t="shared" si="5"/>
        <v>98850</v>
      </c>
      <c r="I57" s="36">
        <f t="shared" si="6"/>
        <v>98850</v>
      </c>
      <c r="J57" s="36">
        <f t="shared" si="7"/>
        <v>0</v>
      </c>
      <c r="K57" s="37">
        <f t="shared" si="8"/>
        <v>98850</v>
      </c>
      <c r="L57" s="38">
        <f t="shared" si="9"/>
        <v>79080</v>
      </c>
      <c r="M57" s="38">
        <f t="shared" si="10"/>
        <v>13839.000000000002</v>
      </c>
      <c r="N57" s="39">
        <f t="shared" si="11"/>
        <v>2965.5</v>
      </c>
      <c r="O57" s="39">
        <f t="shared" si="12"/>
        <v>2965.5</v>
      </c>
      <c r="P57" s="38">
        <f t="shared" si="13"/>
        <v>585</v>
      </c>
      <c r="Q57" s="38">
        <f t="shared" si="25"/>
        <v>585</v>
      </c>
      <c r="R57" s="38">
        <f t="shared" si="14"/>
        <v>0</v>
      </c>
      <c r="S57" s="38">
        <f t="shared" si="15"/>
        <v>2340</v>
      </c>
      <c r="T57" s="38">
        <f t="shared" si="16"/>
        <v>2340</v>
      </c>
      <c r="U57" s="38">
        <f t="shared" si="17"/>
        <v>0</v>
      </c>
      <c r="V57" s="41">
        <f t="shared" si="18"/>
        <v>95925</v>
      </c>
      <c r="W57" s="38">
        <f t="shared" si="19"/>
        <v>78495</v>
      </c>
      <c r="X57" s="38"/>
      <c r="Y57" s="38">
        <f t="shared" si="20"/>
        <v>11499.000000000002</v>
      </c>
      <c r="Z57" s="39">
        <f t="shared" si="21"/>
        <v>2965.5</v>
      </c>
      <c r="AA57" s="39">
        <f t="shared" si="22"/>
        <v>2965.5</v>
      </c>
      <c r="AB57" s="39">
        <v>79600</v>
      </c>
      <c r="AC57" s="39">
        <v>79600</v>
      </c>
      <c r="AD57" s="39"/>
      <c r="AE57" s="41">
        <f t="shared" si="23"/>
        <v>2965.5</v>
      </c>
      <c r="AF57" s="39">
        <f t="shared" si="27"/>
        <v>2965.5</v>
      </c>
      <c r="AG57" s="38"/>
      <c r="AH57" s="59">
        <f t="shared" si="26"/>
        <v>-1105</v>
      </c>
      <c r="AI57" s="59">
        <v>-1105</v>
      </c>
      <c r="AJ57" s="60"/>
    </row>
    <row r="58" spans="1:36" ht="18" customHeight="1">
      <c r="A58" s="30" t="s">
        <v>76</v>
      </c>
      <c r="B58" s="19">
        <f t="shared" si="3"/>
        <v>53</v>
      </c>
      <c r="C58" s="20">
        <f t="shared" si="4"/>
        <v>41</v>
      </c>
      <c r="D58" s="22">
        <v>53</v>
      </c>
      <c r="E58" s="23">
        <v>41</v>
      </c>
      <c r="F58" s="31">
        <v>0</v>
      </c>
      <c r="G58" s="22"/>
      <c r="H58" s="21">
        <f t="shared" si="5"/>
        <v>42650</v>
      </c>
      <c r="I58" s="36">
        <f t="shared" si="6"/>
        <v>42650</v>
      </c>
      <c r="J58" s="36">
        <f t="shared" si="7"/>
        <v>0</v>
      </c>
      <c r="K58" s="37">
        <f t="shared" si="8"/>
        <v>42650</v>
      </c>
      <c r="L58" s="38">
        <f t="shared" si="9"/>
        <v>34120</v>
      </c>
      <c r="M58" s="38">
        <f t="shared" si="10"/>
        <v>5971.000000000001</v>
      </c>
      <c r="N58" s="39">
        <f t="shared" si="11"/>
        <v>1279.5</v>
      </c>
      <c r="O58" s="39">
        <f t="shared" si="12"/>
        <v>1279.5</v>
      </c>
      <c r="P58" s="38">
        <f t="shared" si="13"/>
        <v>265</v>
      </c>
      <c r="Q58" s="38">
        <f t="shared" si="25"/>
        <v>265</v>
      </c>
      <c r="R58" s="38">
        <f t="shared" si="14"/>
        <v>0</v>
      </c>
      <c r="S58" s="38">
        <f t="shared" si="15"/>
        <v>1060</v>
      </c>
      <c r="T58" s="38">
        <f t="shared" si="16"/>
        <v>1060</v>
      </c>
      <c r="U58" s="38">
        <f t="shared" si="17"/>
        <v>0</v>
      </c>
      <c r="V58" s="41">
        <f t="shared" si="18"/>
        <v>41325</v>
      </c>
      <c r="W58" s="38">
        <f t="shared" si="19"/>
        <v>33855</v>
      </c>
      <c r="X58" s="38"/>
      <c r="Y58" s="38">
        <f t="shared" si="20"/>
        <v>4911.000000000001</v>
      </c>
      <c r="Z58" s="39">
        <f t="shared" si="21"/>
        <v>1279.5</v>
      </c>
      <c r="AA58" s="39">
        <f t="shared" si="22"/>
        <v>1279.5</v>
      </c>
      <c r="AB58" s="39">
        <v>35160</v>
      </c>
      <c r="AC58" s="39">
        <v>35160</v>
      </c>
      <c r="AD58" s="39"/>
      <c r="AE58" s="41">
        <f t="shared" si="23"/>
        <v>1279.5</v>
      </c>
      <c r="AF58" s="39">
        <f t="shared" si="27"/>
        <v>1279.5</v>
      </c>
      <c r="AG58" s="38"/>
      <c r="AH58" s="59">
        <f t="shared" si="26"/>
        <v>-1305</v>
      </c>
      <c r="AI58" s="59">
        <v>-1305</v>
      </c>
      <c r="AJ58" s="60"/>
    </row>
    <row r="59" spans="1:36" ht="18" customHeight="1">
      <c r="A59" s="30" t="s">
        <v>77</v>
      </c>
      <c r="B59" s="19">
        <f t="shared" si="3"/>
        <v>36</v>
      </c>
      <c r="C59" s="20">
        <f t="shared" si="4"/>
        <v>24</v>
      </c>
      <c r="D59" s="22">
        <v>36</v>
      </c>
      <c r="E59" s="23">
        <v>24</v>
      </c>
      <c r="F59" s="31">
        <v>0</v>
      </c>
      <c r="G59" s="22"/>
      <c r="H59" s="21">
        <f t="shared" si="5"/>
        <v>28200</v>
      </c>
      <c r="I59" s="36">
        <f t="shared" si="6"/>
        <v>28200</v>
      </c>
      <c r="J59" s="36">
        <f t="shared" si="7"/>
        <v>0</v>
      </c>
      <c r="K59" s="37">
        <f t="shared" si="8"/>
        <v>28200</v>
      </c>
      <c r="L59" s="38">
        <f t="shared" si="9"/>
        <v>22560</v>
      </c>
      <c r="M59" s="38">
        <f t="shared" si="10"/>
        <v>3948.0000000000005</v>
      </c>
      <c r="N59" s="39">
        <f t="shared" si="11"/>
        <v>846</v>
      </c>
      <c r="O59" s="39">
        <f t="shared" si="12"/>
        <v>846</v>
      </c>
      <c r="P59" s="38">
        <f t="shared" si="13"/>
        <v>180</v>
      </c>
      <c r="Q59" s="38">
        <f t="shared" si="25"/>
        <v>180</v>
      </c>
      <c r="R59" s="38">
        <f t="shared" si="14"/>
        <v>0</v>
      </c>
      <c r="S59" s="38">
        <f t="shared" si="15"/>
        <v>720</v>
      </c>
      <c r="T59" s="38">
        <f t="shared" si="16"/>
        <v>720</v>
      </c>
      <c r="U59" s="38">
        <f t="shared" si="17"/>
        <v>0</v>
      </c>
      <c r="V59" s="41">
        <f t="shared" si="18"/>
        <v>27300</v>
      </c>
      <c r="W59" s="38">
        <f t="shared" si="19"/>
        <v>22380</v>
      </c>
      <c r="X59" s="38"/>
      <c r="Y59" s="38">
        <f t="shared" si="20"/>
        <v>3228.0000000000005</v>
      </c>
      <c r="Z59" s="39">
        <f t="shared" si="21"/>
        <v>846</v>
      </c>
      <c r="AA59" s="39">
        <f t="shared" si="22"/>
        <v>846</v>
      </c>
      <c r="AB59" s="39">
        <v>23080</v>
      </c>
      <c r="AC59" s="39">
        <v>23080</v>
      </c>
      <c r="AD59" s="39"/>
      <c r="AE59" s="41">
        <f t="shared" si="23"/>
        <v>846</v>
      </c>
      <c r="AF59" s="39">
        <f t="shared" si="27"/>
        <v>846</v>
      </c>
      <c r="AG59" s="38"/>
      <c r="AH59" s="59">
        <f t="shared" si="26"/>
        <v>-700</v>
      </c>
      <c r="AI59" s="59">
        <v>-700</v>
      </c>
      <c r="AJ59" s="60"/>
    </row>
    <row r="60" spans="1:36" ht="18" customHeight="1">
      <c r="A60" s="30" t="s">
        <v>78</v>
      </c>
      <c r="B60" s="19">
        <f t="shared" si="3"/>
        <v>68</v>
      </c>
      <c r="C60" s="20">
        <f t="shared" si="4"/>
        <v>68</v>
      </c>
      <c r="D60" s="22">
        <v>68</v>
      </c>
      <c r="E60" s="23">
        <v>68</v>
      </c>
      <c r="F60" s="31">
        <v>0</v>
      </c>
      <c r="G60" s="22"/>
      <c r="H60" s="21">
        <f t="shared" si="5"/>
        <v>57800</v>
      </c>
      <c r="I60" s="36">
        <f t="shared" si="6"/>
        <v>57800</v>
      </c>
      <c r="J60" s="36">
        <f t="shared" si="7"/>
        <v>0</v>
      </c>
      <c r="K60" s="37">
        <f t="shared" si="8"/>
        <v>57800</v>
      </c>
      <c r="L60" s="38">
        <f t="shared" si="9"/>
        <v>46240</v>
      </c>
      <c r="M60" s="38">
        <f t="shared" si="10"/>
        <v>8092.000000000001</v>
      </c>
      <c r="N60" s="39">
        <f t="shared" si="11"/>
        <v>1734</v>
      </c>
      <c r="O60" s="39">
        <f t="shared" si="12"/>
        <v>1734</v>
      </c>
      <c r="P60" s="38">
        <f t="shared" si="13"/>
        <v>340</v>
      </c>
      <c r="Q60" s="38">
        <f t="shared" si="25"/>
        <v>340</v>
      </c>
      <c r="R60" s="38">
        <f t="shared" si="14"/>
        <v>0</v>
      </c>
      <c r="S60" s="38">
        <f t="shared" si="15"/>
        <v>1360</v>
      </c>
      <c r="T60" s="38">
        <f t="shared" si="16"/>
        <v>1360</v>
      </c>
      <c r="U60" s="38">
        <f t="shared" si="17"/>
        <v>0</v>
      </c>
      <c r="V60" s="41">
        <f t="shared" si="18"/>
        <v>56100</v>
      </c>
      <c r="W60" s="38">
        <f t="shared" si="19"/>
        <v>45900</v>
      </c>
      <c r="X60" s="38"/>
      <c r="Y60" s="38">
        <f t="shared" si="20"/>
        <v>6732.000000000001</v>
      </c>
      <c r="Z60" s="39">
        <f t="shared" si="21"/>
        <v>1734</v>
      </c>
      <c r="AA60" s="39">
        <f t="shared" si="22"/>
        <v>1734</v>
      </c>
      <c r="AB60" s="39">
        <v>46240</v>
      </c>
      <c r="AC60" s="39">
        <v>46240</v>
      </c>
      <c r="AD60" s="39"/>
      <c r="AE60" s="41">
        <f t="shared" si="23"/>
        <v>1734</v>
      </c>
      <c r="AF60" s="39">
        <f t="shared" si="27"/>
        <v>1734</v>
      </c>
      <c r="AG60" s="38"/>
      <c r="AH60" s="59">
        <f t="shared" si="26"/>
        <v>-340</v>
      </c>
      <c r="AI60" s="59">
        <v>-340</v>
      </c>
      <c r="AJ60" s="60"/>
    </row>
    <row r="61" spans="1:36" ht="18" customHeight="1">
      <c r="A61" s="30" t="s">
        <v>79</v>
      </c>
      <c r="B61" s="19">
        <f t="shared" si="3"/>
        <v>6</v>
      </c>
      <c r="C61" s="20">
        <f t="shared" si="4"/>
        <v>6</v>
      </c>
      <c r="D61" s="22">
        <v>6</v>
      </c>
      <c r="E61" s="23">
        <v>6</v>
      </c>
      <c r="F61" s="31">
        <v>0</v>
      </c>
      <c r="G61" s="22"/>
      <c r="H61" s="21">
        <f t="shared" si="5"/>
        <v>5100</v>
      </c>
      <c r="I61" s="36">
        <f t="shared" si="6"/>
        <v>5100</v>
      </c>
      <c r="J61" s="36">
        <f t="shared" si="7"/>
        <v>0</v>
      </c>
      <c r="K61" s="37">
        <f t="shared" si="8"/>
        <v>5100</v>
      </c>
      <c r="L61" s="38">
        <f t="shared" si="9"/>
        <v>4080</v>
      </c>
      <c r="M61" s="38">
        <f t="shared" si="10"/>
        <v>714.0000000000001</v>
      </c>
      <c r="N61" s="39">
        <f t="shared" si="11"/>
        <v>153</v>
      </c>
      <c r="O61" s="39">
        <f t="shared" si="12"/>
        <v>153</v>
      </c>
      <c r="P61" s="38">
        <f t="shared" si="13"/>
        <v>30</v>
      </c>
      <c r="Q61" s="38">
        <f t="shared" si="25"/>
        <v>30</v>
      </c>
      <c r="R61" s="38">
        <f t="shared" si="14"/>
        <v>0</v>
      </c>
      <c r="S61" s="38">
        <f t="shared" si="15"/>
        <v>120</v>
      </c>
      <c r="T61" s="38">
        <f t="shared" si="16"/>
        <v>120</v>
      </c>
      <c r="U61" s="38">
        <f t="shared" si="17"/>
        <v>0</v>
      </c>
      <c r="V61" s="41">
        <f t="shared" si="18"/>
        <v>4950</v>
      </c>
      <c r="W61" s="38">
        <f t="shared" si="19"/>
        <v>4050</v>
      </c>
      <c r="X61" s="38"/>
      <c r="Y61" s="38">
        <f t="shared" si="20"/>
        <v>594.0000000000001</v>
      </c>
      <c r="Z61" s="39">
        <f t="shared" si="21"/>
        <v>153</v>
      </c>
      <c r="AA61" s="39">
        <f t="shared" si="22"/>
        <v>153</v>
      </c>
      <c r="AB61" s="39">
        <v>4080</v>
      </c>
      <c r="AC61" s="39">
        <v>4080</v>
      </c>
      <c r="AD61" s="39"/>
      <c r="AE61" s="41">
        <f t="shared" si="23"/>
        <v>153</v>
      </c>
      <c r="AF61" s="39">
        <f t="shared" si="27"/>
        <v>153</v>
      </c>
      <c r="AG61" s="38"/>
      <c r="AH61" s="59">
        <f t="shared" si="26"/>
        <v>-30</v>
      </c>
      <c r="AI61" s="59">
        <v>-30</v>
      </c>
      <c r="AJ61" s="60"/>
    </row>
    <row r="62" spans="1:36" ht="18" customHeight="1">
      <c r="A62" s="30" t="s">
        <v>80</v>
      </c>
      <c r="B62" s="19">
        <f t="shared" si="3"/>
        <v>11</v>
      </c>
      <c r="C62" s="20">
        <f t="shared" si="4"/>
        <v>11</v>
      </c>
      <c r="D62" s="22">
        <v>11</v>
      </c>
      <c r="E62" s="23">
        <v>11</v>
      </c>
      <c r="F62" s="31">
        <v>0</v>
      </c>
      <c r="G62" s="22"/>
      <c r="H62" s="21">
        <f t="shared" si="5"/>
        <v>9350</v>
      </c>
      <c r="I62" s="36">
        <f t="shared" si="6"/>
        <v>9350</v>
      </c>
      <c r="J62" s="36">
        <f t="shared" si="7"/>
        <v>0</v>
      </c>
      <c r="K62" s="37">
        <f t="shared" si="8"/>
        <v>9350</v>
      </c>
      <c r="L62" s="38">
        <f t="shared" si="9"/>
        <v>7480</v>
      </c>
      <c r="M62" s="38">
        <f t="shared" si="10"/>
        <v>1309.0000000000002</v>
      </c>
      <c r="N62" s="39">
        <f t="shared" si="11"/>
        <v>280.5</v>
      </c>
      <c r="O62" s="39">
        <f t="shared" si="12"/>
        <v>280.5</v>
      </c>
      <c r="P62" s="38">
        <f t="shared" si="13"/>
        <v>55</v>
      </c>
      <c r="Q62" s="38">
        <f t="shared" si="25"/>
        <v>55</v>
      </c>
      <c r="R62" s="38">
        <f t="shared" si="14"/>
        <v>0</v>
      </c>
      <c r="S62" s="38">
        <f t="shared" si="15"/>
        <v>220</v>
      </c>
      <c r="T62" s="38">
        <f t="shared" si="16"/>
        <v>220</v>
      </c>
      <c r="U62" s="38">
        <f t="shared" si="17"/>
        <v>0</v>
      </c>
      <c r="V62" s="41">
        <f t="shared" si="18"/>
        <v>9075</v>
      </c>
      <c r="W62" s="38">
        <f t="shared" si="19"/>
        <v>7425</v>
      </c>
      <c r="X62" s="38"/>
      <c r="Y62" s="38">
        <f t="shared" si="20"/>
        <v>1089.0000000000002</v>
      </c>
      <c r="Z62" s="39">
        <f t="shared" si="21"/>
        <v>280.5</v>
      </c>
      <c r="AA62" s="39">
        <f t="shared" si="22"/>
        <v>280.5</v>
      </c>
      <c r="AB62" s="39">
        <v>7480</v>
      </c>
      <c r="AC62" s="39">
        <v>7480</v>
      </c>
      <c r="AD62" s="39"/>
      <c r="AE62" s="41">
        <f t="shared" si="23"/>
        <v>280.5</v>
      </c>
      <c r="AF62" s="39">
        <f t="shared" si="27"/>
        <v>280.5</v>
      </c>
      <c r="AG62" s="38"/>
      <c r="AH62" s="59">
        <f t="shared" si="26"/>
        <v>-55</v>
      </c>
      <c r="AI62" s="59">
        <v>-55</v>
      </c>
      <c r="AJ62" s="60"/>
    </row>
    <row r="63" spans="1:36" s="2" customFormat="1" ht="18" customHeight="1">
      <c r="A63" s="28" t="s">
        <v>81</v>
      </c>
      <c r="B63" s="29">
        <f>SUM(B64:B69)</f>
        <v>687</v>
      </c>
      <c r="C63" s="29">
        <f>SUM(C64:C69)</f>
        <v>236</v>
      </c>
      <c r="D63" s="29">
        <v>687</v>
      </c>
      <c r="E63" s="29">
        <f>SUM(E64:E69)</f>
        <v>236</v>
      </c>
      <c r="F63" s="29">
        <v>0</v>
      </c>
      <c r="G63" s="29">
        <f>SUM(G64:G69)</f>
        <v>0</v>
      </c>
      <c r="H63" s="21">
        <f t="shared" si="5"/>
        <v>493750</v>
      </c>
      <c r="I63" s="36">
        <f t="shared" si="6"/>
        <v>493750</v>
      </c>
      <c r="J63" s="36">
        <f t="shared" si="7"/>
        <v>0</v>
      </c>
      <c r="K63" s="37">
        <f t="shared" si="8"/>
        <v>493750</v>
      </c>
      <c r="L63" s="38">
        <f t="shared" si="9"/>
        <v>395000</v>
      </c>
      <c r="M63" s="38">
        <f t="shared" si="10"/>
        <v>69125</v>
      </c>
      <c r="N63" s="39">
        <f t="shared" si="11"/>
        <v>14812.5</v>
      </c>
      <c r="O63" s="39">
        <f t="shared" si="12"/>
        <v>14812.5</v>
      </c>
      <c r="P63" s="38">
        <f t="shared" si="13"/>
        <v>3435</v>
      </c>
      <c r="Q63" s="38">
        <f t="shared" si="25"/>
        <v>3435</v>
      </c>
      <c r="R63" s="38">
        <f t="shared" si="14"/>
        <v>0</v>
      </c>
      <c r="S63" s="42">
        <f>SUM(S64:S69)</f>
        <v>13740</v>
      </c>
      <c r="T63" s="38">
        <f t="shared" si="16"/>
        <v>13740</v>
      </c>
      <c r="U63" s="38">
        <f t="shared" si="17"/>
        <v>0</v>
      </c>
      <c r="V63" s="41">
        <f t="shared" si="18"/>
        <v>476575</v>
      </c>
      <c r="W63" s="38">
        <f t="shared" si="19"/>
        <v>391565</v>
      </c>
      <c r="X63" s="38"/>
      <c r="Y63" s="38">
        <f t="shared" si="20"/>
        <v>55385</v>
      </c>
      <c r="Z63" s="42">
        <f>SUM(Z64:Z69)</f>
        <v>14812.5</v>
      </c>
      <c r="AA63" s="39">
        <f t="shared" si="22"/>
        <v>14812.5</v>
      </c>
      <c r="AB63" s="39">
        <v>396560</v>
      </c>
      <c r="AC63" s="39">
        <v>396560</v>
      </c>
      <c r="AD63" s="39"/>
      <c r="AE63" s="53">
        <f>SUM(AE64:AE69)</f>
        <v>14812.5</v>
      </c>
      <c r="AF63" s="42">
        <f>SUM(AF64:AF69)</f>
        <v>14812.5</v>
      </c>
      <c r="AG63" s="42">
        <f>SUM(AG64:AG69)</f>
        <v>0</v>
      </c>
      <c r="AH63" s="59">
        <f t="shared" si="26"/>
        <v>-4995</v>
      </c>
      <c r="AI63" s="42">
        <f>SUM(AI64:AI69)</f>
        <v>-4995</v>
      </c>
      <c r="AJ63" s="60"/>
    </row>
    <row r="64" spans="1:36" ht="18" customHeight="1">
      <c r="A64" s="30" t="s">
        <v>82</v>
      </c>
      <c r="B64" s="19">
        <f t="shared" si="3"/>
        <v>88</v>
      </c>
      <c r="C64" s="20">
        <f t="shared" si="4"/>
        <v>0</v>
      </c>
      <c r="D64" s="22">
        <v>88</v>
      </c>
      <c r="E64" s="23">
        <v>0</v>
      </c>
      <c r="F64" s="31">
        <v>0</v>
      </c>
      <c r="G64" s="22"/>
      <c r="H64" s="21">
        <f t="shared" si="5"/>
        <v>57200</v>
      </c>
      <c r="I64" s="36">
        <f t="shared" si="6"/>
        <v>57200</v>
      </c>
      <c r="J64" s="36">
        <f t="shared" si="7"/>
        <v>0</v>
      </c>
      <c r="K64" s="37">
        <f t="shared" si="8"/>
        <v>57200</v>
      </c>
      <c r="L64" s="38">
        <f t="shared" si="9"/>
        <v>45760</v>
      </c>
      <c r="M64" s="38">
        <f t="shared" si="10"/>
        <v>8008.000000000001</v>
      </c>
      <c r="N64" s="39">
        <f t="shared" si="11"/>
        <v>1716</v>
      </c>
      <c r="O64" s="39">
        <f t="shared" si="12"/>
        <v>1716</v>
      </c>
      <c r="P64" s="38">
        <f t="shared" si="13"/>
        <v>440</v>
      </c>
      <c r="Q64" s="38">
        <f t="shared" si="25"/>
        <v>440</v>
      </c>
      <c r="R64" s="38">
        <f t="shared" si="14"/>
        <v>0</v>
      </c>
      <c r="S64" s="38">
        <f t="shared" si="15"/>
        <v>1760</v>
      </c>
      <c r="T64" s="38">
        <f t="shared" si="16"/>
        <v>1760</v>
      </c>
      <c r="U64" s="38">
        <f t="shared" si="17"/>
        <v>0</v>
      </c>
      <c r="V64" s="41">
        <f t="shared" si="18"/>
        <v>55000</v>
      </c>
      <c r="W64" s="38">
        <f t="shared" si="19"/>
        <v>45320</v>
      </c>
      <c r="X64" s="38"/>
      <c r="Y64" s="38">
        <f t="shared" si="20"/>
        <v>6248.000000000001</v>
      </c>
      <c r="Z64" s="39">
        <f t="shared" si="21"/>
        <v>1716</v>
      </c>
      <c r="AA64" s="39">
        <f t="shared" si="22"/>
        <v>1716</v>
      </c>
      <c r="AB64" s="39">
        <v>45760</v>
      </c>
      <c r="AC64" s="39">
        <v>45760</v>
      </c>
      <c r="AD64" s="39"/>
      <c r="AE64" s="41">
        <f t="shared" si="23"/>
        <v>1716</v>
      </c>
      <c r="AF64" s="39">
        <f t="shared" si="27"/>
        <v>1716</v>
      </c>
      <c r="AG64" s="38"/>
      <c r="AH64" s="59">
        <f t="shared" si="26"/>
        <v>-440</v>
      </c>
      <c r="AI64" s="59">
        <v>-440</v>
      </c>
      <c r="AJ64" s="60"/>
    </row>
    <row r="65" spans="1:36" ht="18" customHeight="1">
      <c r="A65" s="30" t="s">
        <v>83</v>
      </c>
      <c r="B65" s="19">
        <f t="shared" si="3"/>
        <v>178</v>
      </c>
      <c r="C65" s="20">
        <f t="shared" si="4"/>
        <v>39</v>
      </c>
      <c r="D65" s="22">
        <v>178</v>
      </c>
      <c r="E65" s="23">
        <v>39</v>
      </c>
      <c r="F65" s="31">
        <v>0</v>
      </c>
      <c r="G65" s="22"/>
      <c r="H65" s="21">
        <f t="shared" si="5"/>
        <v>123500</v>
      </c>
      <c r="I65" s="36">
        <f t="shared" si="6"/>
        <v>123500</v>
      </c>
      <c r="J65" s="36">
        <f t="shared" si="7"/>
        <v>0</v>
      </c>
      <c r="K65" s="37">
        <f t="shared" si="8"/>
        <v>123500</v>
      </c>
      <c r="L65" s="38">
        <f t="shared" si="9"/>
        <v>98800</v>
      </c>
      <c r="M65" s="38">
        <f t="shared" si="10"/>
        <v>17290</v>
      </c>
      <c r="N65" s="39">
        <f t="shared" si="11"/>
        <v>3705</v>
      </c>
      <c r="O65" s="39">
        <f t="shared" si="12"/>
        <v>3705</v>
      </c>
      <c r="P65" s="38">
        <f t="shared" si="13"/>
        <v>890</v>
      </c>
      <c r="Q65" s="38">
        <f t="shared" si="25"/>
        <v>890</v>
      </c>
      <c r="R65" s="38">
        <f t="shared" si="14"/>
        <v>0</v>
      </c>
      <c r="S65" s="38">
        <f t="shared" si="15"/>
        <v>3560</v>
      </c>
      <c r="T65" s="38">
        <f t="shared" si="16"/>
        <v>3560</v>
      </c>
      <c r="U65" s="38">
        <f t="shared" si="17"/>
        <v>0</v>
      </c>
      <c r="V65" s="41">
        <f t="shared" si="18"/>
        <v>119050</v>
      </c>
      <c r="W65" s="38">
        <f t="shared" si="19"/>
        <v>97910</v>
      </c>
      <c r="X65" s="38"/>
      <c r="Y65" s="38">
        <f t="shared" si="20"/>
        <v>13730</v>
      </c>
      <c r="Z65" s="39">
        <f t="shared" si="21"/>
        <v>3705</v>
      </c>
      <c r="AA65" s="39">
        <f t="shared" si="22"/>
        <v>3705</v>
      </c>
      <c r="AB65" s="39">
        <v>99320</v>
      </c>
      <c r="AC65" s="39">
        <v>99320</v>
      </c>
      <c r="AD65" s="39"/>
      <c r="AE65" s="41">
        <f t="shared" si="23"/>
        <v>3705</v>
      </c>
      <c r="AF65" s="39">
        <f t="shared" si="27"/>
        <v>3705</v>
      </c>
      <c r="AG65" s="38"/>
      <c r="AH65" s="59">
        <f t="shared" si="26"/>
        <v>-1410</v>
      </c>
      <c r="AI65" s="59">
        <v>-1410</v>
      </c>
      <c r="AJ65" s="60"/>
    </row>
    <row r="66" spans="1:36" ht="18" customHeight="1">
      <c r="A66" s="30" t="s">
        <v>84</v>
      </c>
      <c r="B66" s="19">
        <f t="shared" si="3"/>
        <v>161</v>
      </c>
      <c r="C66" s="20">
        <f t="shared" si="4"/>
        <v>74</v>
      </c>
      <c r="D66" s="22">
        <v>161</v>
      </c>
      <c r="E66" s="23">
        <v>74</v>
      </c>
      <c r="F66" s="31">
        <v>0</v>
      </c>
      <c r="G66" s="22"/>
      <c r="H66" s="21">
        <f t="shared" si="5"/>
        <v>119450</v>
      </c>
      <c r="I66" s="36">
        <f t="shared" si="6"/>
        <v>119450</v>
      </c>
      <c r="J66" s="36">
        <f t="shared" si="7"/>
        <v>0</v>
      </c>
      <c r="K66" s="37">
        <f t="shared" si="8"/>
        <v>119450</v>
      </c>
      <c r="L66" s="38">
        <f t="shared" si="9"/>
        <v>95560</v>
      </c>
      <c r="M66" s="38">
        <f t="shared" si="10"/>
        <v>16723</v>
      </c>
      <c r="N66" s="39">
        <f t="shared" si="11"/>
        <v>3583.5</v>
      </c>
      <c r="O66" s="39">
        <f t="shared" si="12"/>
        <v>3583.5</v>
      </c>
      <c r="P66" s="38">
        <f t="shared" si="13"/>
        <v>805</v>
      </c>
      <c r="Q66" s="38">
        <f t="shared" si="25"/>
        <v>805</v>
      </c>
      <c r="R66" s="38">
        <f t="shared" si="14"/>
        <v>0</v>
      </c>
      <c r="S66" s="38">
        <f t="shared" si="15"/>
        <v>3220</v>
      </c>
      <c r="T66" s="38">
        <f t="shared" si="16"/>
        <v>3220</v>
      </c>
      <c r="U66" s="38">
        <f t="shared" si="17"/>
        <v>0</v>
      </c>
      <c r="V66" s="41">
        <f t="shared" si="18"/>
        <v>115425</v>
      </c>
      <c r="W66" s="38">
        <f t="shared" si="19"/>
        <v>94755</v>
      </c>
      <c r="X66" s="38"/>
      <c r="Y66" s="38">
        <f t="shared" si="20"/>
        <v>13503</v>
      </c>
      <c r="Z66" s="39">
        <f t="shared" si="21"/>
        <v>3583.5</v>
      </c>
      <c r="AA66" s="39">
        <f t="shared" si="22"/>
        <v>3583.5</v>
      </c>
      <c r="AB66" s="39">
        <v>96080</v>
      </c>
      <c r="AC66" s="39">
        <v>96080</v>
      </c>
      <c r="AD66" s="39"/>
      <c r="AE66" s="41">
        <f t="shared" si="23"/>
        <v>3583.5</v>
      </c>
      <c r="AF66" s="39">
        <f t="shared" si="27"/>
        <v>3583.5</v>
      </c>
      <c r="AG66" s="38"/>
      <c r="AH66" s="59">
        <f t="shared" si="26"/>
        <v>-1325</v>
      </c>
      <c r="AI66" s="59">
        <v>-1325</v>
      </c>
      <c r="AJ66" s="60"/>
    </row>
    <row r="67" spans="1:36" ht="18" customHeight="1">
      <c r="A67" s="30" t="s">
        <v>85</v>
      </c>
      <c r="B67" s="19">
        <f t="shared" si="3"/>
        <v>163</v>
      </c>
      <c r="C67" s="20">
        <f t="shared" si="4"/>
        <v>32</v>
      </c>
      <c r="D67" s="22">
        <v>163</v>
      </c>
      <c r="E67" s="23">
        <v>32</v>
      </c>
      <c r="F67" s="31">
        <v>0</v>
      </c>
      <c r="G67" s="22"/>
      <c r="H67" s="21">
        <f t="shared" si="5"/>
        <v>112350</v>
      </c>
      <c r="I67" s="36">
        <f t="shared" si="6"/>
        <v>112350</v>
      </c>
      <c r="J67" s="36">
        <f t="shared" si="7"/>
        <v>0</v>
      </c>
      <c r="K67" s="37">
        <f t="shared" si="8"/>
        <v>112350</v>
      </c>
      <c r="L67" s="38">
        <f t="shared" si="9"/>
        <v>89880</v>
      </c>
      <c r="M67" s="38">
        <f t="shared" si="10"/>
        <v>15729.000000000002</v>
      </c>
      <c r="N67" s="39">
        <f t="shared" si="11"/>
        <v>3370.5</v>
      </c>
      <c r="O67" s="39">
        <f t="shared" si="12"/>
        <v>3370.5</v>
      </c>
      <c r="P67" s="38">
        <f t="shared" si="13"/>
        <v>815</v>
      </c>
      <c r="Q67" s="38">
        <f t="shared" si="25"/>
        <v>815</v>
      </c>
      <c r="R67" s="38">
        <f t="shared" si="14"/>
        <v>0</v>
      </c>
      <c r="S67" s="38">
        <f t="shared" si="15"/>
        <v>3260</v>
      </c>
      <c r="T67" s="38">
        <f t="shared" si="16"/>
        <v>3260</v>
      </c>
      <c r="U67" s="38">
        <f t="shared" si="17"/>
        <v>0</v>
      </c>
      <c r="V67" s="41">
        <f t="shared" si="18"/>
        <v>108275</v>
      </c>
      <c r="W67" s="38">
        <f t="shared" si="19"/>
        <v>89065</v>
      </c>
      <c r="X67" s="38"/>
      <c r="Y67" s="38">
        <f t="shared" si="20"/>
        <v>12469.000000000002</v>
      </c>
      <c r="Z67" s="39">
        <f t="shared" si="21"/>
        <v>3370.5</v>
      </c>
      <c r="AA67" s="39">
        <f t="shared" si="22"/>
        <v>3370.5</v>
      </c>
      <c r="AB67" s="39">
        <v>89880</v>
      </c>
      <c r="AC67" s="39">
        <v>89880</v>
      </c>
      <c r="AD67" s="39"/>
      <c r="AE67" s="41">
        <f t="shared" si="23"/>
        <v>3370.5</v>
      </c>
      <c r="AF67" s="39">
        <f t="shared" si="27"/>
        <v>3370.5</v>
      </c>
      <c r="AG67" s="38"/>
      <c r="AH67" s="59">
        <f t="shared" si="26"/>
        <v>-815</v>
      </c>
      <c r="AI67" s="59">
        <v>-815</v>
      </c>
      <c r="AJ67" s="60"/>
    </row>
    <row r="68" spans="1:36" ht="18" customHeight="1">
      <c r="A68" s="30" t="s">
        <v>86</v>
      </c>
      <c r="B68" s="19">
        <f t="shared" si="3"/>
        <v>56</v>
      </c>
      <c r="C68" s="20">
        <f t="shared" si="4"/>
        <v>50</v>
      </c>
      <c r="D68" s="22">
        <v>56</v>
      </c>
      <c r="E68" s="23">
        <v>50</v>
      </c>
      <c r="F68" s="31">
        <v>0</v>
      </c>
      <c r="G68" s="22"/>
      <c r="H68" s="21">
        <f t="shared" si="5"/>
        <v>46400</v>
      </c>
      <c r="I68" s="36">
        <f t="shared" si="6"/>
        <v>46400</v>
      </c>
      <c r="J68" s="36">
        <f t="shared" si="7"/>
        <v>0</v>
      </c>
      <c r="K68" s="37">
        <f t="shared" si="8"/>
        <v>46400</v>
      </c>
      <c r="L68" s="38">
        <f t="shared" si="9"/>
        <v>37120</v>
      </c>
      <c r="M68" s="38">
        <f t="shared" si="10"/>
        <v>6496.000000000001</v>
      </c>
      <c r="N68" s="39">
        <f t="shared" si="11"/>
        <v>1392</v>
      </c>
      <c r="O68" s="39">
        <f t="shared" si="12"/>
        <v>1392</v>
      </c>
      <c r="P68" s="38">
        <f t="shared" si="13"/>
        <v>280</v>
      </c>
      <c r="Q68" s="38">
        <f t="shared" si="25"/>
        <v>280</v>
      </c>
      <c r="R68" s="38">
        <f t="shared" si="14"/>
        <v>0</v>
      </c>
      <c r="S68" s="38">
        <f t="shared" si="15"/>
        <v>1120</v>
      </c>
      <c r="T68" s="38">
        <f t="shared" si="16"/>
        <v>1120</v>
      </c>
      <c r="U68" s="38">
        <f t="shared" si="17"/>
        <v>0</v>
      </c>
      <c r="V68" s="41">
        <f t="shared" si="18"/>
        <v>45000</v>
      </c>
      <c r="W68" s="38">
        <f t="shared" si="19"/>
        <v>36840</v>
      </c>
      <c r="X68" s="38"/>
      <c r="Y68" s="38">
        <f t="shared" si="20"/>
        <v>5376.000000000001</v>
      </c>
      <c r="Z68" s="39">
        <f t="shared" si="21"/>
        <v>1392</v>
      </c>
      <c r="AA68" s="39">
        <f t="shared" si="22"/>
        <v>1392</v>
      </c>
      <c r="AB68" s="39">
        <v>37640</v>
      </c>
      <c r="AC68" s="39">
        <v>37640</v>
      </c>
      <c r="AD68" s="39"/>
      <c r="AE68" s="41">
        <f t="shared" si="23"/>
        <v>1392</v>
      </c>
      <c r="AF68" s="39">
        <f t="shared" si="27"/>
        <v>1392</v>
      </c>
      <c r="AG68" s="38"/>
      <c r="AH68" s="59">
        <f t="shared" si="26"/>
        <v>-800</v>
      </c>
      <c r="AI68" s="59">
        <v>-800</v>
      </c>
      <c r="AJ68" s="60"/>
    </row>
    <row r="69" spans="1:36" ht="18" customHeight="1">
      <c r="A69" s="30" t="s">
        <v>87</v>
      </c>
      <c r="B69" s="19">
        <f t="shared" si="3"/>
        <v>41</v>
      </c>
      <c r="C69" s="20">
        <f t="shared" si="4"/>
        <v>41</v>
      </c>
      <c r="D69" s="22">
        <v>41</v>
      </c>
      <c r="E69" s="23">
        <v>41</v>
      </c>
      <c r="F69" s="31">
        <v>0</v>
      </c>
      <c r="G69" s="22"/>
      <c r="H69" s="21">
        <f t="shared" si="5"/>
        <v>34850</v>
      </c>
      <c r="I69" s="36">
        <f t="shared" si="6"/>
        <v>34850</v>
      </c>
      <c r="J69" s="36">
        <f t="shared" si="7"/>
        <v>0</v>
      </c>
      <c r="K69" s="37">
        <f t="shared" si="8"/>
        <v>34850</v>
      </c>
      <c r="L69" s="38">
        <f t="shared" si="9"/>
        <v>27880</v>
      </c>
      <c r="M69" s="38">
        <f t="shared" si="10"/>
        <v>4879.000000000001</v>
      </c>
      <c r="N69" s="39">
        <f t="shared" si="11"/>
        <v>1045.5</v>
      </c>
      <c r="O69" s="39">
        <f t="shared" si="12"/>
        <v>1045.5</v>
      </c>
      <c r="P69" s="38">
        <f t="shared" si="13"/>
        <v>205</v>
      </c>
      <c r="Q69" s="38">
        <f t="shared" si="25"/>
        <v>205</v>
      </c>
      <c r="R69" s="38">
        <f t="shared" si="14"/>
        <v>0</v>
      </c>
      <c r="S69" s="38">
        <f t="shared" si="15"/>
        <v>820</v>
      </c>
      <c r="T69" s="38">
        <f t="shared" si="16"/>
        <v>820</v>
      </c>
      <c r="U69" s="38">
        <f t="shared" si="17"/>
        <v>0</v>
      </c>
      <c r="V69" s="41">
        <f t="shared" si="18"/>
        <v>33825</v>
      </c>
      <c r="W69" s="38">
        <f t="shared" si="19"/>
        <v>27675</v>
      </c>
      <c r="X69" s="38"/>
      <c r="Y69" s="38">
        <f t="shared" si="20"/>
        <v>4059.000000000001</v>
      </c>
      <c r="Z69" s="39">
        <f t="shared" si="21"/>
        <v>1045.5</v>
      </c>
      <c r="AA69" s="39">
        <f t="shared" si="22"/>
        <v>1045.5</v>
      </c>
      <c r="AB69" s="39">
        <v>27880</v>
      </c>
      <c r="AC69" s="39">
        <v>27880</v>
      </c>
      <c r="AD69" s="39"/>
      <c r="AE69" s="41">
        <f t="shared" si="23"/>
        <v>1045.5</v>
      </c>
      <c r="AF69" s="39">
        <f t="shared" si="27"/>
        <v>1045.5</v>
      </c>
      <c r="AG69" s="38"/>
      <c r="AH69" s="59">
        <f t="shared" si="26"/>
        <v>-205</v>
      </c>
      <c r="AI69" s="59">
        <v>-205</v>
      </c>
      <c r="AJ69" s="60"/>
    </row>
    <row r="70" spans="1:36" s="2" customFormat="1" ht="18" customHeight="1">
      <c r="A70" s="28" t="s">
        <v>88</v>
      </c>
      <c r="B70" s="29">
        <f>SUM(B71:B76)</f>
        <v>462</v>
      </c>
      <c r="C70" s="29">
        <f>SUM(C71:C76)</f>
        <v>240</v>
      </c>
      <c r="D70" s="29">
        <v>462</v>
      </c>
      <c r="E70" s="29">
        <f>SUM(E71:E76)</f>
        <v>240</v>
      </c>
      <c r="F70" s="29">
        <v>0</v>
      </c>
      <c r="G70" s="29">
        <f>SUM(G71:G76)</f>
        <v>0</v>
      </c>
      <c r="H70" s="21">
        <f t="shared" si="5"/>
        <v>348300</v>
      </c>
      <c r="I70" s="36">
        <f t="shared" si="6"/>
        <v>348300</v>
      </c>
      <c r="J70" s="36">
        <f t="shared" si="7"/>
        <v>0</v>
      </c>
      <c r="K70" s="37">
        <f t="shared" si="8"/>
        <v>348300</v>
      </c>
      <c r="L70" s="38">
        <f t="shared" si="9"/>
        <v>278640</v>
      </c>
      <c r="M70" s="38">
        <f t="shared" si="10"/>
        <v>48762.00000000001</v>
      </c>
      <c r="N70" s="39">
        <f t="shared" si="11"/>
        <v>10449</v>
      </c>
      <c r="O70" s="39">
        <f t="shared" si="12"/>
        <v>10449</v>
      </c>
      <c r="P70" s="38">
        <f t="shared" si="13"/>
        <v>2310</v>
      </c>
      <c r="Q70" s="38">
        <f t="shared" si="25"/>
        <v>2310</v>
      </c>
      <c r="R70" s="38">
        <f t="shared" si="14"/>
        <v>0</v>
      </c>
      <c r="S70" s="42">
        <f>SUM(S71:S76)</f>
        <v>9240</v>
      </c>
      <c r="T70" s="38">
        <f t="shared" si="16"/>
        <v>9240</v>
      </c>
      <c r="U70" s="38">
        <f t="shared" si="17"/>
        <v>0</v>
      </c>
      <c r="V70" s="41">
        <f t="shared" si="18"/>
        <v>336750</v>
      </c>
      <c r="W70" s="38">
        <f t="shared" si="19"/>
        <v>276330</v>
      </c>
      <c r="X70" s="38"/>
      <c r="Y70" s="38">
        <f t="shared" si="20"/>
        <v>39522.00000000001</v>
      </c>
      <c r="Z70" s="42">
        <f>SUM(Z71:Z76)</f>
        <v>10449</v>
      </c>
      <c r="AA70" s="39">
        <f t="shared" si="22"/>
        <v>10449</v>
      </c>
      <c r="AB70" s="39">
        <v>279680</v>
      </c>
      <c r="AC70" s="39">
        <v>279680</v>
      </c>
      <c r="AD70" s="39"/>
      <c r="AE70" s="53">
        <f>SUM(AE71:AE76)</f>
        <v>10449</v>
      </c>
      <c r="AF70" s="42">
        <f>SUM(AF71:AF76)</f>
        <v>10449</v>
      </c>
      <c r="AG70" s="42">
        <f>SUM(AG71:AG76)</f>
        <v>0</v>
      </c>
      <c r="AH70" s="59">
        <f t="shared" si="26"/>
        <v>-3350</v>
      </c>
      <c r="AI70" s="42">
        <f>SUM(AI71:AI76)</f>
        <v>-3350</v>
      </c>
      <c r="AJ70" s="60"/>
    </row>
    <row r="71" spans="1:36" ht="18" customHeight="1">
      <c r="A71" s="30" t="s">
        <v>89</v>
      </c>
      <c r="B71" s="19">
        <f t="shared" si="3"/>
        <v>172</v>
      </c>
      <c r="C71" s="20">
        <f t="shared" si="4"/>
        <v>136</v>
      </c>
      <c r="D71" s="22">
        <v>172</v>
      </c>
      <c r="E71" s="23">
        <v>136</v>
      </c>
      <c r="F71" s="31">
        <v>0</v>
      </c>
      <c r="G71" s="22"/>
      <c r="H71" s="21">
        <f aca="true" t="shared" si="28" ref="H71:H94">I71+J71</f>
        <v>139000</v>
      </c>
      <c r="I71" s="36">
        <f aca="true" t="shared" si="29" ref="I71:I94">D71*650+E71*200</f>
        <v>139000</v>
      </c>
      <c r="J71" s="36">
        <f aca="true" t="shared" si="30" ref="J71:J94">F71*850+G71*200</f>
        <v>0</v>
      </c>
      <c r="K71" s="37">
        <f aca="true" t="shared" si="31" ref="K71:K94">L71+M71+N71+O71</f>
        <v>139000</v>
      </c>
      <c r="L71" s="38">
        <f aca="true" t="shared" si="32" ref="L71:L94">H71*0.8</f>
        <v>111200</v>
      </c>
      <c r="M71" s="38">
        <f aca="true" t="shared" si="33" ref="M71:M94">H71*0.14</f>
        <v>19460.000000000004</v>
      </c>
      <c r="N71" s="39">
        <f aca="true" t="shared" si="34" ref="N71:N94">H71*0.03</f>
        <v>4170</v>
      </c>
      <c r="O71" s="39">
        <f aca="true" t="shared" si="35" ref="O71:O94">H71*0.03</f>
        <v>4170</v>
      </c>
      <c r="P71" s="38">
        <f aca="true" t="shared" si="36" ref="P71:P94">Q71+R71</f>
        <v>860</v>
      </c>
      <c r="Q71" s="38">
        <f t="shared" si="25"/>
        <v>860</v>
      </c>
      <c r="R71" s="38">
        <f aca="true" t="shared" si="37" ref="R71:R94">F71*5</f>
        <v>0</v>
      </c>
      <c r="S71" s="38">
        <f t="shared" si="15"/>
        <v>3440</v>
      </c>
      <c r="T71" s="38">
        <f aca="true" t="shared" si="38" ref="T71:T94">D71*20</f>
        <v>3440</v>
      </c>
      <c r="U71" s="38">
        <f aca="true" t="shared" si="39" ref="U71:U94">F71*20</f>
        <v>0</v>
      </c>
      <c r="V71" s="41">
        <f aca="true" t="shared" si="40" ref="V71:V94">W71+Y71+Z71+AA71</f>
        <v>134700</v>
      </c>
      <c r="W71" s="38">
        <f aca="true" t="shared" si="41" ref="W71:W94">L71-P71</f>
        <v>110340</v>
      </c>
      <c r="X71" s="38"/>
      <c r="Y71" s="38">
        <f aca="true" t="shared" si="42" ref="Y71:Y94">M71-S71</f>
        <v>16020.000000000004</v>
      </c>
      <c r="Z71" s="39">
        <f aca="true" t="shared" si="43" ref="Z71:Z94">N71</f>
        <v>4170</v>
      </c>
      <c r="AA71" s="39">
        <f aca="true" t="shared" si="44" ref="AA71:AA94">Z71</f>
        <v>4170</v>
      </c>
      <c r="AB71" s="39">
        <v>112240</v>
      </c>
      <c r="AC71" s="39">
        <v>112240</v>
      </c>
      <c r="AD71" s="39"/>
      <c r="AE71" s="41">
        <f aca="true" t="shared" si="45" ref="AE71:AE94">AF71+AG71</f>
        <v>4170</v>
      </c>
      <c r="AF71" s="39">
        <f t="shared" si="27"/>
        <v>4170</v>
      </c>
      <c r="AG71" s="38"/>
      <c r="AH71" s="59">
        <f aca="true" t="shared" si="46" ref="AH71:AH94">W71-AB71</f>
        <v>-1900</v>
      </c>
      <c r="AI71" s="59">
        <v>-1900</v>
      </c>
      <c r="AJ71" s="60"/>
    </row>
    <row r="72" spans="1:36" ht="18" customHeight="1">
      <c r="A72" s="30" t="s">
        <v>90</v>
      </c>
      <c r="B72" s="19">
        <f t="shared" si="3"/>
        <v>69</v>
      </c>
      <c r="C72" s="20">
        <f t="shared" si="4"/>
        <v>52</v>
      </c>
      <c r="D72" s="22">
        <v>69</v>
      </c>
      <c r="E72" s="23">
        <v>52</v>
      </c>
      <c r="F72" s="31">
        <v>0</v>
      </c>
      <c r="G72" s="22"/>
      <c r="H72" s="21">
        <f t="shared" si="28"/>
        <v>55250</v>
      </c>
      <c r="I72" s="36">
        <f t="shared" si="29"/>
        <v>55250</v>
      </c>
      <c r="J72" s="36">
        <f t="shared" si="30"/>
        <v>0</v>
      </c>
      <c r="K72" s="37">
        <f t="shared" si="31"/>
        <v>55250</v>
      </c>
      <c r="L72" s="38">
        <f t="shared" si="32"/>
        <v>44200</v>
      </c>
      <c r="M72" s="38">
        <f t="shared" si="33"/>
        <v>7735.000000000001</v>
      </c>
      <c r="N72" s="39">
        <f t="shared" si="34"/>
        <v>1657.5</v>
      </c>
      <c r="O72" s="39">
        <f t="shared" si="35"/>
        <v>1657.5</v>
      </c>
      <c r="P72" s="38">
        <f t="shared" si="36"/>
        <v>345</v>
      </c>
      <c r="Q72" s="38">
        <f t="shared" si="25"/>
        <v>345</v>
      </c>
      <c r="R72" s="38">
        <f t="shared" si="37"/>
        <v>0</v>
      </c>
      <c r="S72" s="38">
        <f t="shared" si="15"/>
        <v>1380</v>
      </c>
      <c r="T72" s="38">
        <f t="shared" si="38"/>
        <v>1380</v>
      </c>
      <c r="U72" s="38">
        <f t="shared" si="39"/>
        <v>0</v>
      </c>
      <c r="V72" s="41">
        <f t="shared" si="40"/>
        <v>53525</v>
      </c>
      <c r="W72" s="38">
        <f t="shared" si="41"/>
        <v>43855</v>
      </c>
      <c r="X72" s="38"/>
      <c r="Y72" s="38">
        <f t="shared" si="42"/>
        <v>6355.000000000001</v>
      </c>
      <c r="Z72" s="39">
        <f t="shared" si="43"/>
        <v>1657.5</v>
      </c>
      <c r="AA72" s="39">
        <f t="shared" si="44"/>
        <v>1657.5</v>
      </c>
      <c r="AB72" s="39">
        <v>44200</v>
      </c>
      <c r="AC72" s="39">
        <v>44200</v>
      </c>
      <c r="AD72" s="39"/>
      <c r="AE72" s="41">
        <f t="shared" si="45"/>
        <v>1657.5</v>
      </c>
      <c r="AF72" s="39">
        <f t="shared" si="27"/>
        <v>1657.5</v>
      </c>
      <c r="AG72" s="38"/>
      <c r="AH72" s="59">
        <f t="shared" si="46"/>
        <v>-345</v>
      </c>
      <c r="AI72" s="59">
        <v>-345</v>
      </c>
      <c r="AJ72" s="60"/>
    </row>
    <row r="73" spans="1:36" ht="18" customHeight="1">
      <c r="A73" s="30" t="s">
        <v>91</v>
      </c>
      <c r="B73" s="19">
        <f aca="true" t="shared" si="47" ref="B73:B94">D73+F73</f>
        <v>27</v>
      </c>
      <c r="C73" s="20">
        <f aca="true" t="shared" si="48" ref="C73:C94">E73+G73</f>
        <v>6</v>
      </c>
      <c r="D73" s="22">
        <v>27</v>
      </c>
      <c r="E73" s="23">
        <v>6</v>
      </c>
      <c r="F73" s="31">
        <v>0</v>
      </c>
      <c r="G73" s="22"/>
      <c r="H73" s="21">
        <f t="shared" si="28"/>
        <v>18750</v>
      </c>
      <c r="I73" s="36">
        <f t="shared" si="29"/>
        <v>18750</v>
      </c>
      <c r="J73" s="36">
        <f t="shared" si="30"/>
        <v>0</v>
      </c>
      <c r="K73" s="37">
        <f t="shared" si="31"/>
        <v>18750</v>
      </c>
      <c r="L73" s="38">
        <f t="shared" si="32"/>
        <v>15000</v>
      </c>
      <c r="M73" s="38">
        <f t="shared" si="33"/>
        <v>2625.0000000000005</v>
      </c>
      <c r="N73" s="39">
        <f t="shared" si="34"/>
        <v>562.5</v>
      </c>
      <c r="O73" s="39">
        <f t="shared" si="35"/>
        <v>562.5</v>
      </c>
      <c r="P73" s="38">
        <f t="shared" si="36"/>
        <v>135</v>
      </c>
      <c r="Q73" s="38">
        <f t="shared" si="25"/>
        <v>135</v>
      </c>
      <c r="R73" s="38">
        <f t="shared" si="37"/>
        <v>0</v>
      </c>
      <c r="S73" s="38">
        <f aca="true" t="shared" si="49" ref="S73:S94">T73+U73</f>
        <v>540</v>
      </c>
      <c r="T73" s="38">
        <f t="shared" si="38"/>
        <v>540</v>
      </c>
      <c r="U73" s="38">
        <f t="shared" si="39"/>
        <v>0</v>
      </c>
      <c r="V73" s="41">
        <f t="shared" si="40"/>
        <v>18075</v>
      </c>
      <c r="W73" s="38">
        <f t="shared" si="41"/>
        <v>14865</v>
      </c>
      <c r="X73" s="38"/>
      <c r="Y73" s="38">
        <f t="shared" si="42"/>
        <v>2085.0000000000005</v>
      </c>
      <c r="Z73" s="39">
        <f t="shared" si="43"/>
        <v>562.5</v>
      </c>
      <c r="AA73" s="39">
        <f t="shared" si="44"/>
        <v>562.5</v>
      </c>
      <c r="AB73" s="39">
        <v>15000</v>
      </c>
      <c r="AC73" s="39">
        <v>15000</v>
      </c>
      <c r="AD73" s="39"/>
      <c r="AE73" s="41">
        <f t="shared" si="45"/>
        <v>562.5</v>
      </c>
      <c r="AF73" s="39">
        <f t="shared" si="27"/>
        <v>562.5</v>
      </c>
      <c r="AG73" s="38"/>
      <c r="AH73" s="59">
        <f t="shared" si="46"/>
        <v>-135</v>
      </c>
      <c r="AI73" s="59">
        <v>-135</v>
      </c>
      <c r="AJ73" s="60"/>
    </row>
    <row r="74" spans="1:36" ht="18" customHeight="1">
      <c r="A74" s="30" t="s">
        <v>92</v>
      </c>
      <c r="B74" s="19">
        <f t="shared" si="47"/>
        <v>48</v>
      </c>
      <c r="C74" s="20">
        <f t="shared" si="48"/>
        <v>9</v>
      </c>
      <c r="D74" s="22">
        <v>48</v>
      </c>
      <c r="E74" s="23">
        <v>9</v>
      </c>
      <c r="F74" s="31">
        <v>0</v>
      </c>
      <c r="G74" s="22"/>
      <c r="H74" s="21">
        <f t="shared" si="28"/>
        <v>33000</v>
      </c>
      <c r="I74" s="36">
        <f t="shared" si="29"/>
        <v>33000</v>
      </c>
      <c r="J74" s="36">
        <f t="shared" si="30"/>
        <v>0</v>
      </c>
      <c r="K74" s="37">
        <f t="shared" si="31"/>
        <v>33000</v>
      </c>
      <c r="L74" s="38">
        <f t="shared" si="32"/>
        <v>26400</v>
      </c>
      <c r="M74" s="38">
        <f t="shared" si="33"/>
        <v>4620</v>
      </c>
      <c r="N74" s="39">
        <f t="shared" si="34"/>
        <v>990</v>
      </c>
      <c r="O74" s="39">
        <f t="shared" si="35"/>
        <v>990</v>
      </c>
      <c r="P74" s="38">
        <f t="shared" si="36"/>
        <v>240</v>
      </c>
      <c r="Q74" s="38">
        <f t="shared" si="25"/>
        <v>240</v>
      </c>
      <c r="R74" s="38">
        <f t="shared" si="37"/>
        <v>0</v>
      </c>
      <c r="S74" s="38">
        <f t="shared" si="49"/>
        <v>960</v>
      </c>
      <c r="T74" s="38">
        <f t="shared" si="38"/>
        <v>960</v>
      </c>
      <c r="U74" s="38">
        <f t="shared" si="39"/>
        <v>0</v>
      </c>
      <c r="V74" s="41">
        <f t="shared" si="40"/>
        <v>31800</v>
      </c>
      <c r="W74" s="38">
        <f t="shared" si="41"/>
        <v>26160</v>
      </c>
      <c r="X74" s="38"/>
      <c r="Y74" s="38">
        <f t="shared" si="42"/>
        <v>3660</v>
      </c>
      <c r="Z74" s="39">
        <f t="shared" si="43"/>
        <v>990</v>
      </c>
      <c r="AA74" s="39">
        <f t="shared" si="44"/>
        <v>990</v>
      </c>
      <c r="AB74" s="39">
        <v>26400</v>
      </c>
      <c r="AC74" s="39">
        <v>26400</v>
      </c>
      <c r="AD74" s="39"/>
      <c r="AE74" s="41">
        <f t="shared" si="45"/>
        <v>990</v>
      </c>
      <c r="AF74" s="39">
        <f t="shared" si="27"/>
        <v>990</v>
      </c>
      <c r="AG74" s="38"/>
      <c r="AH74" s="59">
        <f t="shared" si="46"/>
        <v>-240</v>
      </c>
      <c r="AI74" s="59">
        <v>-240</v>
      </c>
      <c r="AJ74" s="60"/>
    </row>
    <row r="75" spans="1:36" ht="18" customHeight="1">
      <c r="A75" s="30" t="s">
        <v>93</v>
      </c>
      <c r="B75" s="19">
        <f t="shared" si="47"/>
        <v>129</v>
      </c>
      <c r="C75" s="20">
        <f t="shared" si="48"/>
        <v>37</v>
      </c>
      <c r="D75" s="22">
        <v>129</v>
      </c>
      <c r="E75" s="23">
        <v>37</v>
      </c>
      <c r="F75" s="31">
        <v>0</v>
      </c>
      <c r="G75" s="22"/>
      <c r="H75" s="21">
        <f t="shared" si="28"/>
        <v>91250</v>
      </c>
      <c r="I75" s="36">
        <f t="shared" si="29"/>
        <v>91250</v>
      </c>
      <c r="J75" s="36">
        <f t="shared" si="30"/>
        <v>0</v>
      </c>
      <c r="K75" s="37">
        <f t="shared" si="31"/>
        <v>91250</v>
      </c>
      <c r="L75" s="38">
        <f t="shared" si="32"/>
        <v>73000</v>
      </c>
      <c r="M75" s="38">
        <f t="shared" si="33"/>
        <v>12775.000000000002</v>
      </c>
      <c r="N75" s="39">
        <f t="shared" si="34"/>
        <v>2737.5</v>
      </c>
      <c r="O75" s="39">
        <f t="shared" si="35"/>
        <v>2737.5</v>
      </c>
      <c r="P75" s="38">
        <f t="shared" si="36"/>
        <v>645</v>
      </c>
      <c r="Q75" s="38">
        <f t="shared" si="25"/>
        <v>645</v>
      </c>
      <c r="R75" s="38">
        <f t="shared" si="37"/>
        <v>0</v>
      </c>
      <c r="S75" s="38">
        <f t="shared" si="49"/>
        <v>2580</v>
      </c>
      <c r="T75" s="38">
        <f t="shared" si="38"/>
        <v>2580</v>
      </c>
      <c r="U75" s="38">
        <f t="shared" si="39"/>
        <v>0</v>
      </c>
      <c r="V75" s="41">
        <f t="shared" si="40"/>
        <v>88025</v>
      </c>
      <c r="W75" s="38">
        <f t="shared" si="41"/>
        <v>72355</v>
      </c>
      <c r="X75" s="38"/>
      <c r="Y75" s="38">
        <f t="shared" si="42"/>
        <v>10195.000000000002</v>
      </c>
      <c r="Z75" s="39">
        <f t="shared" si="43"/>
        <v>2737.5</v>
      </c>
      <c r="AA75" s="39">
        <f t="shared" si="44"/>
        <v>2737.5</v>
      </c>
      <c r="AB75" s="39">
        <v>73000</v>
      </c>
      <c r="AC75" s="39">
        <v>73000</v>
      </c>
      <c r="AD75" s="39"/>
      <c r="AE75" s="41">
        <f t="shared" si="45"/>
        <v>2737.5</v>
      </c>
      <c r="AF75" s="39">
        <f t="shared" si="27"/>
        <v>2737.5</v>
      </c>
      <c r="AG75" s="38"/>
      <c r="AH75" s="59">
        <f t="shared" si="46"/>
        <v>-645</v>
      </c>
      <c r="AI75" s="59">
        <v>-645</v>
      </c>
      <c r="AJ75" s="60"/>
    </row>
    <row r="76" spans="1:36" ht="18" customHeight="1">
      <c r="A76" s="30" t="s">
        <v>94</v>
      </c>
      <c r="B76" s="19">
        <f t="shared" si="47"/>
        <v>17</v>
      </c>
      <c r="C76" s="20">
        <f t="shared" si="48"/>
        <v>0</v>
      </c>
      <c r="D76" s="22">
        <v>17</v>
      </c>
      <c r="E76" s="23">
        <v>0</v>
      </c>
      <c r="F76" s="31">
        <v>0</v>
      </c>
      <c r="G76" s="22"/>
      <c r="H76" s="21">
        <f t="shared" si="28"/>
        <v>11050</v>
      </c>
      <c r="I76" s="36">
        <f t="shared" si="29"/>
        <v>11050</v>
      </c>
      <c r="J76" s="36">
        <f t="shared" si="30"/>
        <v>0</v>
      </c>
      <c r="K76" s="37">
        <f t="shared" si="31"/>
        <v>11050</v>
      </c>
      <c r="L76" s="38">
        <f t="shared" si="32"/>
        <v>8840</v>
      </c>
      <c r="M76" s="38">
        <f t="shared" si="33"/>
        <v>1547.0000000000002</v>
      </c>
      <c r="N76" s="39">
        <f t="shared" si="34"/>
        <v>331.5</v>
      </c>
      <c r="O76" s="39">
        <f t="shared" si="35"/>
        <v>331.5</v>
      </c>
      <c r="P76" s="38">
        <f t="shared" si="36"/>
        <v>85</v>
      </c>
      <c r="Q76" s="38">
        <f t="shared" si="25"/>
        <v>85</v>
      </c>
      <c r="R76" s="38">
        <f t="shared" si="37"/>
        <v>0</v>
      </c>
      <c r="S76" s="38">
        <f t="shared" si="49"/>
        <v>340</v>
      </c>
      <c r="T76" s="38">
        <f t="shared" si="38"/>
        <v>340</v>
      </c>
      <c r="U76" s="38">
        <f t="shared" si="39"/>
        <v>0</v>
      </c>
      <c r="V76" s="41">
        <f t="shared" si="40"/>
        <v>10625</v>
      </c>
      <c r="W76" s="38">
        <f t="shared" si="41"/>
        <v>8755</v>
      </c>
      <c r="X76" s="38"/>
      <c r="Y76" s="38">
        <f t="shared" si="42"/>
        <v>1207.0000000000002</v>
      </c>
      <c r="Z76" s="39">
        <f t="shared" si="43"/>
        <v>331.5</v>
      </c>
      <c r="AA76" s="39">
        <f t="shared" si="44"/>
        <v>331.5</v>
      </c>
      <c r="AB76" s="39">
        <v>8840</v>
      </c>
      <c r="AC76" s="39">
        <v>8840</v>
      </c>
      <c r="AD76" s="39"/>
      <c r="AE76" s="41">
        <f t="shared" si="45"/>
        <v>331.5</v>
      </c>
      <c r="AF76" s="39">
        <f t="shared" si="27"/>
        <v>331.5</v>
      </c>
      <c r="AG76" s="38"/>
      <c r="AH76" s="59">
        <f t="shared" si="46"/>
        <v>-85</v>
      </c>
      <c r="AI76" s="59">
        <v>-85</v>
      </c>
      <c r="AJ76" s="60"/>
    </row>
    <row r="77" spans="1:36" s="2" customFormat="1" ht="18" customHeight="1">
      <c r="A77" s="28" t="s">
        <v>95</v>
      </c>
      <c r="B77" s="29">
        <f>SUM(B78:B86)</f>
        <v>868</v>
      </c>
      <c r="C77" s="29">
        <f>SUM(C78:C86)</f>
        <v>343</v>
      </c>
      <c r="D77" s="29">
        <v>868</v>
      </c>
      <c r="E77" s="29">
        <f>SUM(E78:E86)</f>
        <v>343</v>
      </c>
      <c r="F77" s="29">
        <v>0</v>
      </c>
      <c r="G77" s="29">
        <f>SUM(G78:G86)</f>
        <v>0</v>
      </c>
      <c r="H77" s="21">
        <f t="shared" si="28"/>
        <v>632800</v>
      </c>
      <c r="I77" s="36">
        <f t="shared" si="29"/>
        <v>632800</v>
      </c>
      <c r="J77" s="36">
        <f t="shared" si="30"/>
        <v>0</v>
      </c>
      <c r="K77" s="37">
        <f t="shared" si="31"/>
        <v>632800</v>
      </c>
      <c r="L77" s="38">
        <f t="shared" si="32"/>
        <v>506240</v>
      </c>
      <c r="M77" s="38">
        <f t="shared" si="33"/>
        <v>88592.00000000001</v>
      </c>
      <c r="N77" s="39">
        <f t="shared" si="34"/>
        <v>18984</v>
      </c>
      <c r="O77" s="39">
        <f t="shared" si="35"/>
        <v>18984</v>
      </c>
      <c r="P77" s="38">
        <f t="shared" si="36"/>
        <v>4340</v>
      </c>
      <c r="Q77" s="38">
        <f t="shared" si="25"/>
        <v>4340</v>
      </c>
      <c r="R77" s="38">
        <f t="shared" si="37"/>
        <v>0</v>
      </c>
      <c r="S77" s="42">
        <f>SUM(S78:S86)</f>
        <v>17360</v>
      </c>
      <c r="T77" s="38">
        <f t="shared" si="38"/>
        <v>17360</v>
      </c>
      <c r="U77" s="38">
        <f t="shared" si="39"/>
        <v>0</v>
      </c>
      <c r="V77" s="41">
        <f t="shared" si="40"/>
        <v>611100</v>
      </c>
      <c r="W77" s="38">
        <f t="shared" si="41"/>
        <v>501900</v>
      </c>
      <c r="X77" s="38"/>
      <c r="Y77" s="38">
        <f t="shared" si="42"/>
        <v>71232.00000000001</v>
      </c>
      <c r="Z77" s="42">
        <f>SUM(Z78:Z86)</f>
        <v>18984</v>
      </c>
      <c r="AA77" s="39">
        <f t="shared" si="44"/>
        <v>18984</v>
      </c>
      <c r="AB77" s="39">
        <v>508840</v>
      </c>
      <c r="AC77" s="39">
        <v>508840</v>
      </c>
      <c r="AD77" s="39"/>
      <c r="AE77" s="53">
        <f>SUM(AE78:AE86)</f>
        <v>18984</v>
      </c>
      <c r="AF77" s="42">
        <f>SUM(AF78:AF86)</f>
        <v>18984</v>
      </c>
      <c r="AG77" s="42">
        <f>SUM(AG78:AG86)</f>
        <v>0</v>
      </c>
      <c r="AH77" s="59">
        <f t="shared" si="46"/>
        <v>-6940</v>
      </c>
      <c r="AI77" s="42">
        <f>SUM(AI78:AI86)</f>
        <v>-6940</v>
      </c>
      <c r="AJ77" s="60"/>
    </row>
    <row r="78" spans="1:36" ht="18" customHeight="1">
      <c r="A78" s="30" t="s">
        <v>96</v>
      </c>
      <c r="B78" s="19">
        <f t="shared" si="47"/>
        <v>279</v>
      </c>
      <c r="C78" s="20">
        <f t="shared" si="48"/>
        <v>25</v>
      </c>
      <c r="D78" s="22">
        <v>279</v>
      </c>
      <c r="E78" s="23">
        <v>25</v>
      </c>
      <c r="F78" s="31">
        <v>0</v>
      </c>
      <c r="G78" s="22"/>
      <c r="H78" s="21">
        <f t="shared" si="28"/>
        <v>186350</v>
      </c>
      <c r="I78" s="36">
        <f t="shared" si="29"/>
        <v>186350</v>
      </c>
      <c r="J78" s="36">
        <f t="shared" si="30"/>
        <v>0</v>
      </c>
      <c r="K78" s="37">
        <f t="shared" si="31"/>
        <v>186350</v>
      </c>
      <c r="L78" s="38">
        <f t="shared" si="32"/>
        <v>149080</v>
      </c>
      <c r="M78" s="38">
        <f t="shared" si="33"/>
        <v>26089.000000000004</v>
      </c>
      <c r="N78" s="39">
        <f t="shared" si="34"/>
        <v>5590.5</v>
      </c>
      <c r="O78" s="39">
        <f t="shared" si="35"/>
        <v>5590.5</v>
      </c>
      <c r="P78" s="38">
        <f t="shared" si="36"/>
        <v>1395</v>
      </c>
      <c r="Q78" s="38">
        <f t="shared" si="25"/>
        <v>1395</v>
      </c>
      <c r="R78" s="38">
        <f t="shared" si="37"/>
        <v>0</v>
      </c>
      <c r="S78" s="38">
        <f t="shared" si="49"/>
        <v>5580</v>
      </c>
      <c r="T78" s="38">
        <f t="shared" si="38"/>
        <v>5580</v>
      </c>
      <c r="U78" s="38">
        <f t="shared" si="39"/>
        <v>0</v>
      </c>
      <c r="V78" s="41">
        <f t="shared" si="40"/>
        <v>179375</v>
      </c>
      <c r="W78" s="38">
        <f t="shared" si="41"/>
        <v>147685</v>
      </c>
      <c r="X78" s="38"/>
      <c r="Y78" s="38">
        <f t="shared" si="42"/>
        <v>20509.000000000004</v>
      </c>
      <c r="Z78" s="39">
        <f t="shared" si="43"/>
        <v>5590.5</v>
      </c>
      <c r="AA78" s="39">
        <f t="shared" si="44"/>
        <v>5590.5</v>
      </c>
      <c r="AB78" s="39">
        <v>150120</v>
      </c>
      <c r="AC78" s="39">
        <v>150120</v>
      </c>
      <c r="AD78" s="39"/>
      <c r="AE78" s="41">
        <f t="shared" si="45"/>
        <v>5590.5</v>
      </c>
      <c r="AF78" s="39">
        <f t="shared" si="27"/>
        <v>5590.5</v>
      </c>
      <c r="AG78" s="38"/>
      <c r="AH78" s="59">
        <f t="shared" si="46"/>
        <v>-2435</v>
      </c>
      <c r="AI78" s="59">
        <v>-2435</v>
      </c>
      <c r="AJ78" s="60"/>
    </row>
    <row r="79" spans="1:36" ht="18" customHeight="1">
      <c r="A79" s="30" t="s">
        <v>97</v>
      </c>
      <c r="B79" s="19">
        <f t="shared" si="47"/>
        <v>74</v>
      </c>
      <c r="C79" s="20">
        <f t="shared" si="48"/>
        <v>57</v>
      </c>
      <c r="D79" s="22">
        <v>74</v>
      </c>
      <c r="E79" s="23">
        <v>57</v>
      </c>
      <c r="F79" s="31">
        <v>0</v>
      </c>
      <c r="G79" s="22"/>
      <c r="H79" s="21">
        <f t="shared" si="28"/>
        <v>59500</v>
      </c>
      <c r="I79" s="36">
        <f t="shared" si="29"/>
        <v>59500</v>
      </c>
      <c r="J79" s="36">
        <f t="shared" si="30"/>
        <v>0</v>
      </c>
      <c r="K79" s="37">
        <f t="shared" si="31"/>
        <v>59500</v>
      </c>
      <c r="L79" s="38">
        <f t="shared" si="32"/>
        <v>47600</v>
      </c>
      <c r="M79" s="38">
        <f t="shared" si="33"/>
        <v>8330</v>
      </c>
      <c r="N79" s="39">
        <f t="shared" si="34"/>
        <v>1785</v>
      </c>
      <c r="O79" s="39">
        <f t="shared" si="35"/>
        <v>1785</v>
      </c>
      <c r="P79" s="38">
        <f t="shared" si="36"/>
        <v>370</v>
      </c>
      <c r="Q79" s="38">
        <f t="shared" si="25"/>
        <v>370</v>
      </c>
      <c r="R79" s="38">
        <f t="shared" si="37"/>
        <v>0</v>
      </c>
      <c r="S79" s="38">
        <f t="shared" si="49"/>
        <v>1480</v>
      </c>
      <c r="T79" s="38">
        <f t="shared" si="38"/>
        <v>1480</v>
      </c>
      <c r="U79" s="38">
        <f t="shared" si="39"/>
        <v>0</v>
      </c>
      <c r="V79" s="41">
        <f t="shared" si="40"/>
        <v>57650</v>
      </c>
      <c r="W79" s="38">
        <f t="shared" si="41"/>
        <v>47230</v>
      </c>
      <c r="X79" s="38"/>
      <c r="Y79" s="38">
        <f t="shared" si="42"/>
        <v>6850</v>
      </c>
      <c r="Z79" s="39">
        <f t="shared" si="43"/>
        <v>1785</v>
      </c>
      <c r="AA79" s="39">
        <f t="shared" si="44"/>
        <v>1785</v>
      </c>
      <c r="AB79" s="39">
        <v>47600</v>
      </c>
      <c r="AC79" s="39">
        <v>47600</v>
      </c>
      <c r="AD79" s="39"/>
      <c r="AE79" s="41">
        <f t="shared" si="45"/>
        <v>1785</v>
      </c>
      <c r="AF79" s="39">
        <f t="shared" si="27"/>
        <v>1785</v>
      </c>
      <c r="AG79" s="38"/>
      <c r="AH79" s="59">
        <f t="shared" si="46"/>
        <v>-370</v>
      </c>
      <c r="AI79" s="59">
        <v>-370</v>
      </c>
      <c r="AJ79" s="60"/>
    </row>
    <row r="80" spans="1:36" ht="18" customHeight="1">
      <c r="A80" s="30" t="s">
        <v>98</v>
      </c>
      <c r="B80" s="19">
        <f t="shared" si="47"/>
        <v>130</v>
      </c>
      <c r="C80" s="20">
        <f t="shared" si="48"/>
        <v>49</v>
      </c>
      <c r="D80" s="22">
        <v>130</v>
      </c>
      <c r="E80" s="23">
        <v>49</v>
      </c>
      <c r="F80" s="31">
        <v>0</v>
      </c>
      <c r="G80" s="22"/>
      <c r="H80" s="21">
        <f t="shared" si="28"/>
        <v>94300</v>
      </c>
      <c r="I80" s="36">
        <f t="shared" si="29"/>
        <v>94300</v>
      </c>
      <c r="J80" s="36">
        <f t="shared" si="30"/>
        <v>0</v>
      </c>
      <c r="K80" s="37">
        <f t="shared" si="31"/>
        <v>94300</v>
      </c>
      <c r="L80" s="38">
        <f t="shared" si="32"/>
        <v>75440</v>
      </c>
      <c r="M80" s="38">
        <f t="shared" si="33"/>
        <v>13202.000000000002</v>
      </c>
      <c r="N80" s="39">
        <f t="shared" si="34"/>
        <v>2829</v>
      </c>
      <c r="O80" s="39">
        <f t="shared" si="35"/>
        <v>2829</v>
      </c>
      <c r="P80" s="38">
        <f t="shared" si="36"/>
        <v>650</v>
      </c>
      <c r="Q80" s="38">
        <f aca="true" t="shared" si="50" ref="Q80:Q94">B80*5</f>
        <v>650</v>
      </c>
      <c r="R80" s="38">
        <f t="shared" si="37"/>
        <v>0</v>
      </c>
      <c r="S80" s="38">
        <f t="shared" si="49"/>
        <v>2600</v>
      </c>
      <c r="T80" s="38">
        <f t="shared" si="38"/>
        <v>2600</v>
      </c>
      <c r="U80" s="38">
        <f t="shared" si="39"/>
        <v>0</v>
      </c>
      <c r="V80" s="41">
        <f t="shared" si="40"/>
        <v>91050</v>
      </c>
      <c r="W80" s="38">
        <f t="shared" si="41"/>
        <v>74790</v>
      </c>
      <c r="X80" s="38"/>
      <c r="Y80" s="38">
        <f t="shared" si="42"/>
        <v>10602.000000000002</v>
      </c>
      <c r="Z80" s="39">
        <f t="shared" si="43"/>
        <v>2829</v>
      </c>
      <c r="AA80" s="39">
        <f t="shared" si="44"/>
        <v>2829</v>
      </c>
      <c r="AB80" s="39">
        <v>75960</v>
      </c>
      <c r="AC80" s="39">
        <v>75960</v>
      </c>
      <c r="AD80" s="39"/>
      <c r="AE80" s="41">
        <f t="shared" si="45"/>
        <v>2829</v>
      </c>
      <c r="AF80" s="39">
        <f aca="true" t="shared" si="51" ref="AF80:AF94">N80</f>
        <v>2829</v>
      </c>
      <c r="AG80" s="38"/>
      <c r="AH80" s="59">
        <f t="shared" si="46"/>
        <v>-1170</v>
      </c>
      <c r="AI80" s="59">
        <v>-1170</v>
      </c>
      <c r="AJ80" s="60"/>
    </row>
    <row r="81" spans="1:36" ht="18" customHeight="1">
      <c r="A81" s="30" t="s">
        <v>99</v>
      </c>
      <c r="B81" s="19">
        <f t="shared" si="47"/>
        <v>12</v>
      </c>
      <c r="C81" s="20">
        <f t="shared" si="48"/>
        <v>0</v>
      </c>
      <c r="D81" s="22">
        <v>12</v>
      </c>
      <c r="E81" s="23">
        <v>0</v>
      </c>
      <c r="F81" s="31">
        <v>0</v>
      </c>
      <c r="G81" s="22"/>
      <c r="H81" s="21">
        <f t="shared" si="28"/>
        <v>7800</v>
      </c>
      <c r="I81" s="36">
        <f t="shared" si="29"/>
        <v>7800</v>
      </c>
      <c r="J81" s="36">
        <f t="shared" si="30"/>
        <v>0</v>
      </c>
      <c r="K81" s="37">
        <f t="shared" si="31"/>
        <v>7800</v>
      </c>
      <c r="L81" s="38">
        <f t="shared" si="32"/>
        <v>6240</v>
      </c>
      <c r="M81" s="38">
        <f t="shared" si="33"/>
        <v>1092</v>
      </c>
      <c r="N81" s="39">
        <f t="shared" si="34"/>
        <v>234</v>
      </c>
      <c r="O81" s="39">
        <f t="shared" si="35"/>
        <v>234</v>
      </c>
      <c r="P81" s="38">
        <f t="shared" si="36"/>
        <v>60</v>
      </c>
      <c r="Q81" s="38">
        <f t="shared" si="50"/>
        <v>60</v>
      </c>
      <c r="R81" s="38">
        <f t="shared" si="37"/>
        <v>0</v>
      </c>
      <c r="S81" s="38">
        <f t="shared" si="49"/>
        <v>240</v>
      </c>
      <c r="T81" s="38">
        <f t="shared" si="38"/>
        <v>240</v>
      </c>
      <c r="U81" s="38">
        <f t="shared" si="39"/>
        <v>0</v>
      </c>
      <c r="V81" s="41">
        <f t="shared" si="40"/>
        <v>7500</v>
      </c>
      <c r="W81" s="38">
        <f t="shared" si="41"/>
        <v>6180</v>
      </c>
      <c r="X81" s="38"/>
      <c r="Y81" s="38">
        <f t="shared" si="42"/>
        <v>852</v>
      </c>
      <c r="Z81" s="39">
        <f t="shared" si="43"/>
        <v>234</v>
      </c>
      <c r="AA81" s="39">
        <f t="shared" si="44"/>
        <v>234</v>
      </c>
      <c r="AB81" s="39">
        <v>6240</v>
      </c>
      <c r="AC81" s="39">
        <v>6240</v>
      </c>
      <c r="AD81" s="39"/>
      <c r="AE81" s="41">
        <f t="shared" si="45"/>
        <v>234</v>
      </c>
      <c r="AF81" s="39">
        <f t="shared" si="51"/>
        <v>234</v>
      </c>
      <c r="AG81" s="38"/>
      <c r="AH81" s="59">
        <f t="shared" si="46"/>
        <v>-60</v>
      </c>
      <c r="AI81" s="59">
        <v>-60</v>
      </c>
      <c r="AJ81" s="60"/>
    </row>
    <row r="82" spans="1:36" ht="18" customHeight="1">
      <c r="A82" s="30" t="s">
        <v>100</v>
      </c>
      <c r="B82" s="19">
        <f t="shared" si="47"/>
        <v>62</v>
      </c>
      <c r="C82" s="20">
        <f t="shared" si="48"/>
        <v>29</v>
      </c>
      <c r="D82" s="22">
        <v>62</v>
      </c>
      <c r="E82" s="23">
        <v>29</v>
      </c>
      <c r="F82" s="31">
        <v>0</v>
      </c>
      <c r="G82" s="22"/>
      <c r="H82" s="21">
        <f t="shared" si="28"/>
        <v>46100</v>
      </c>
      <c r="I82" s="36">
        <f t="shared" si="29"/>
        <v>46100</v>
      </c>
      <c r="J82" s="36">
        <f t="shared" si="30"/>
        <v>0</v>
      </c>
      <c r="K82" s="37">
        <f t="shared" si="31"/>
        <v>46100</v>
      </c>
      <c r="L82" s="38">
        <f t="shared" si="32"/>
        <v>36880</v>
      </c>
      <c r="M82" s="38">
        <f t="shared" si="33"/>
        <v>6454.000000000001</v>
      </c>
      <c r="N82" s="39">
        <f t="shared" si="34"/>
        <v>1383</v>
      </c>
      <c r="O82" s="39">
        <f t="shared" si="35"/>
        <v>1383</v>
      </c>
      <c r="P82" s="38">
        <f t="shared" si="36"/>
        <v>310</v>
      </c>
      <c r="Q82" s="38">
        <f t="shared" si="50"/>
        <v>310</v>
      </c>
      <c r="R82" s="38">
        <f t="shared" si="37"/>
        <v>0</v>
      </c>
      <c r="S82" s="38">
        <f t="shared" si="49"/>
        <v>1240</v>
      </c>
      <c r="T82" s="38">
        <f t="shared" si="38"/>
        <v>1240</v>
      </c>
      <c r="U82" s="38">
        <f t="shared" si="39"/>
        <v>0</v>
      </c>
      <c r="V82" s="41">
        <f t="shared" si="40"/>
        <v>44550</v>
      </c>
      <c r="W82" s="38">
        <f t="shared" si="41"/>
        <v>36570</v>
      </c>
      <c r="X82" s="38"/>
      <c r="Y82" s="38">
        <f t="shared" si="42"/>
        <v>5214.000000000001</v>
      </c>
      <c r="Z82" s="39">
        <f t="shared" si="43"/>
        <v>1383</v>
      </c>
      <c r="AA82" s="39">
        <f t="shared" si="44"/>
        <v>1383</v>
      </c>
      <c r="AB82" s="39">
        <v>36880</v>
      </c>
      <c r="AC82" s="39">
        <v>36880</v>
      </c>
      <c r="AD82" s="39"/>
      <c r="AE82" s="41">
        <f t="shared" si="45"/>
        <v>1383</v>
      </c>
      <c r="AF82" s="39">
        <f t="shared" si="51"/>
        <v>1383</v>
      </c>
      <c r="AG82" s="38"/>
      <c r="AH82" s="59">
        <f t="shared" si="46"/>
        <v>-310</v>
      </c>
      <c r="AI82" s="59">
        <v>-310</v>
      </c>
      <c r="AJ82" s="60"/>
    </row>
    <row r="83" spans="1:36" ht="18" customHeight="1">
      <c r="A83" s="30" t="s">
        <v>101</v>
      </c>
      <c r="B83" s="19">
        <f t="shared" si="47"/>
        <v>46</v>
      </c>
      <c r="C83" s="20">
        <f t="shared" si="48"/>
        <v>27</v>
      </c>
      <c r="D83" s="22">
        <v>46</v>
      </c>
      <c r="E83" s="23">
        <v>27</v>
      </c>
      <c r="F83" s="31">
        <v>0</v>
      </c>
      <c r="G83" s="22"/>
      <c r="H83" s="21">
        <f t="shared" si="28"/>
        <v>35300</v>
      </c>
      <c r="I83" s="36">
        <f t="shared" si="29"/>
        <v>35300</v>
      </c>
      <c r="J83" s="36">
        <f t="shared" si="30"/>
        <v>0</v>
      </c>
      <c r="K83" s="37">
        <f t="shared" si="31"/>
        <v>35300</v>
      </c>
      <c r="L83" s="38">
        <f t="shared" si="32"/>
        <v>28240</v>
      </c>
      <c r="M83" s="38">
        <f t="shared" si="33"/>
        <v>4942.000000000001</v>
      </c>
      <c r="N83" s="39">
        <f t="shared" si="34"/>
        <v>1059</v>
      </c>
      <c r="O83" s="39">
        <f t="shared" si="35"/>
        <v>1059</v>
      </c>
      <c r="P83" s="38">
        <f t="shared" si="36"/>
        <v>230</v>
      </c>
      <c r="Q83" s="38">
        <f t="shared" si="50"/>
        <v>230</v>
      </c>
      <c r="R83" s="38">
        <f t="shared" si="37"/>
        <v>0</v>
      </c>
      <c r="S83" s="38">
        <f t="shared" si="49"/>
        <v>920</v>
      </c>
      <c r="T83" s="38">
        <f t="shared" si="38"/>
        <v>920</v>
      </c>
      <c r="U83" s="38">
        <f t="shared" si="39"/>
        <v>0</v>
      </c>
      <c r="V83" s="41">
        <f t="shared" si="40"/>
        <v>34150</v>
      </c>
      <c r="W83" s="38">
        <f t="shared" si="41"/>
        <v>28010</v>
      </c>
      <c r="X83" s="38"/>
      <c r="Y83" s="38">
        <f t="shared" si="42"/>
        <v>4022.000000000001</v>
      </c>
      <c r="Z83" s="39">
        <f t="shared" si="43"/>
        <v>1059</v>
      </c>
      <c r="AA83" s="39">
        <f t="shared" si="44"/>
        <v>1059</v>
      </c>
      <c r="AB83" s="39">
        <v>28760</v>
      </c>
      <c r="AC83" s="39">
        <v>28760</v>
      </c>
      <c r="AD83" s="39"/>
      <c r="AE83" s="41">
        <f t="shared" si="45"/>
        <v>1059</v>
      </c>
      <c r="AF83" s="39">
        <f t="shared" si="51"/>
        <v>1059</v>
      </c>
      <c r="AG83" s="38"/>
      <c r="AH83" s="59">
        <f t="shared" si="46"/>
        <v>-750</v>
      </c>
      <c r="AI83" s="59">
        <v>-750</v>
      </c>
      <c r="AJ83" s="60"/>
    </row>
    <row r="84" spans="1:36" ht="18" customHeight="1">
      <c r="A84" s="30" t="s">
        <v>102</v>
      </c>
      <c r="B84" s="19">
        <f t="shared" si="47"/>
        <v>50</v>
      </c>
      <c r="C84" s="20">
        <f t="shared" si="48"/>
        <v>38</v>
      </c>
      <c r="D84" s="22">
        <v>50</v>
      </c>
      <c r="E84" s="23">
        <v>38</v>
      </c>
      <c r="F84" s="31">
        <v>0</v>
      </c>
      <c r="G84" s="22"/>
      <c r="H84" s="21">
        <f t="shared" si="28"/>
        <v>40100</v>
      </c>
      <c r="I84" s="36">
        <f t="shared" si="29"/>
        <v>40100</v>
      </c>
      <c r="J84" s="36">
        <f t="shared" si="30"/>
        <v>0</v>
      </c>
      <c r="K84" s="37">
        <f t="shared" si="31"/>
        <v>40100</v>
      </c>
      <c r="L84" s="38">
        <f t="shared" si="32"/>
        <v>32080</v>
      </c>
      <c r="M84" s="38">
        <f t="shared" si="33"/>
        <v>5614.000000000001</v>
      </c>
      <c r="N84" s="39">
        <f t="shared" si="34"/>
        <v>1203</v>
      </c>
      <c r="O84" s="39">
        <f t="shared" si="35"/>
        <v>1203</v>
      </c>
      <c r="P84" s="38">
        <f t="shared" si="36"/>
        <v>250</v>
      </c>
      <c r="Q84" s="38">
        <f t="shared" si="50"/>
        <v>250</v>
      </c>
      <c r="R84" s="38">
        <f t="shared" si="37"/>
        <v>0</v>
      </c>
      <c r="S84" s="38">
        <f t="shared" si="49"/>
        <v>1000</v>
      </c>
      <c r="T84" s="38">
        <f t="shared" si="38"/>
        <v>1000</v>
      </c>
      <c r="U84" s="38">
        <f t="shared" si="39"/>
        <v>0</v>
      </c>
      <c r="V84" s="41">
        <f t="shared" si="40"/>
        <v>38850</v>
      </c>
      <c r="W84" s="38">
        <f t="shared" si="41"/>
        <v>31830</v>
      </c>
      <c r="X84" s="38"/>
      <c r="Y84" s="38">
        <f t="shared" si="42"/>
        <v>4614.000000000001</v>
      </c>
      <c r="Z84" s="39">
        <f t="shared" si="43"/>
        <v>1203</v>
      </c>
      <c r="AA84" s="39">
        <f t="shared" si="44"/>
        <v>1203</v>
      </c>
      <c r="AB84" s="39">
        <v>32080</v>
      </c>
      <c r="AC84" s="39">
        <v>32080</v>
      </c>
      <c r="AD84" s="39"/>
      <c r="AE84" s="41">
        <f t="shared" si="45"/>
        <v>1203</v>
      </c>
      <c r="AF84" s="39">
        <f t="shared" si="51"/>
        <v>1203</v>
      </c>
      <c r="AG84" s="38"/>
      <c r="AH84" s="59">
        <f t="shared" si="46"/>
        <v>-250</v>
      </c>
      <c r="AI84" s="59">
        <v>-250</v>
      </c>
      <c r="AJ84" s="60"/>
    </row>
    <row r="85" spans="1:36" ht="18" customHeight="1">
      <c r="A85" s="30" t="s">
        <v>103</v>
      </c>
      <c r="B85" s="19">
        <f t="shared" si="47"/>
        <v>70</v>
      </c>
      <c r="C85" s="20">
        <f t="shared" si="48"/>
        <v>36</v>
      </c>
      <c r="D85" s="22">
        <v>70</v>
      </c>
      <c r="E85" s="23">
        <v>36</v>
      </c>
      <c r="F85" s="31">
        <v>0</v>
      </c>
      <c r="G85" s="22"/>
      <c r="H85" s="21">
        <f t="shared" si="28"/>
        <v>52700</v>
      </c>
      <c r="I85" s="36">
        <f t="shared" si="29"/>
        <v>52700</v>
      </c>
      <c r="J85" s="36">
        <f t="shared" si="30"/>
        <v>0</v>
      </c>
      <c r="K85" s="37">
        <f t="shared" si="31"/>
        <v>52700</v>
      </c>
      <c r="L85" s="38">
        <f t="shared" si="32"/>
        <v>42160</v>
      </c>
      <c r="M85" s="38">
        <f t="shared" si="33"/>
        <v>7378.000000000001</v>
      </c>
      <c r="N85" s="39">
        <f t="shared" si="34"/>
        <v>1581</v>
      </c>
      <c r="O85" s="39">
        <f t="shared" si="35"/>
        <v>1581</v>
      </c>
      <c r="P85" s="38">
        <f t="shared" si="36"/>
        <v>350</v>
      </c>
      <c r="Q85" s="38">
        <f t="shared" si="50"/>
        <v>350</v>
      </c>
      <c r="R85" s="38">
        <f t="shared" si="37"/>
        <v>0</v>
      </c>
      <c r="S85" s="38">
        <f t="shared" si="49"/>
        <v>1400</v>
      </c>
      <c r="T85" s="38">
        <f t="shared" si="38"/>
        <v>1400</v>
      </c>
      <c r="U85" s="38">
        <f t="shared" si="39"/>
        <v>0</v>
      </c>
      <c r="V85" s="41">
        <f t="shared" si="40"/>
        <v>50950</v>
      </c>
      <c r="W85" s="38">
        <f t="shared" si="41"/>
        <v>41810</v>
      </c>
      <c r="X85" s="38"/>
      <c r="Y85" s="38">
        <f t="shared" si="42"/>
        <v>5978.000000000001</v>
      </c>
      <c r="Z85" s="39">
        <f t="shared" si="43"/>
        <v>1581</v>
      </c>
      <c r="AA85" s="39">
        <f t="shared" si="44"/>
        <v>1581</v>
      </c>
      <c r="AB85" s="39">
        <v>42160</v>
      </c>
      <c r="AC85" s="39">
        <v>42160</v>
      </c>
      <c r="AD85" s="39"/>
      <c r="AE85" s="41">
        <f t="shared" si="45"/>
        <v>1581</v>
      </c>
      <c r="AF85" s="39">
        <f t="shared" si="51"/>
        <v>1581</v>
      </c>
      <c r="AG85" s="38"/>
      <c r="AH85" s="59">
        <f t="shared" si="46"/>
        <v>-350</v>
      </c>
      <c r="AI85" s="59">
        <v>-350</v>
      </c>
      <c r="AJ85" s="60"/>
    </row>
    <row r="86" spans="1:36" ht="18" customHeight="1">
      <c r="A86" s="30" t="s">
        <v>104</v>
      </c>
      <c r="B86" s="19">
        <f t="shared" si="47"/>
        <v>145</v>
      </c>
      <c r="C86" s="20">
        <f t="shared" si="48"/>
        <v>82</v>
      </c>
      <c r="D86" s="22">
        <v>145</v>
      </c>
      <c r="E86" s="23">
        <v>82</v>
      </c>
      <c r="F86" s="31">
        <v>0</v>
      </c>
      <c r="G86" s="22"/>
      <c r="H86" s="21">
        <f t="shared" si="28"/>
        <v>110650</v>
      </c>
      <c r="I86" s="36">
        <f t="shared" si="29"/>
        <v>110650</v>
      </c>
      <c r="J86" s="36">
        <f t="shared" si="30"/>
        <v>0</v>
      </c>
      <c r="K86" s="37">
        <f t="shared" si="31"/>
        <v>110650</v>
      </c>
      <c r="L86" s="38">
        <f t="shared" si="32"/>
        <v>88520</v>
      </c>
      <c r="M86" s="38">
        <f t="shared" si="33"/>
        <v>15491.000000000002</v>
      </c>
      <c r="N86" s="39">
        <f t="shared" si="34"/>
        <v>3319.5</v>
      </c>
      <c r="O86" s="39">
        <f t="shared" si="35"/>
        <v>3319.5</v>
      </c>
      <c r="P86" s="38">
        <f t="shared" si="36"/>
        <v>725</v>
      </c>
      <c r="Q86" s="38">
        <f t="shared" si="50"/>
        <v>725</v>
      </c>
      <c r="R86" s="38">
        <f t="shared" si="37"/>
        <v>0</v>
      </c>
      <c r="S86" s="38">
        <f t="shared" si="49"/>
        <v>2900</v>
      </c>
      <c r="T86" s="38">
        <f t="shared" si="38"/>
        <v>2900</v>
      </c>
      <c r="U86" s="38">
        <f t="shared" si="39"/>
        <v>0</v>
      </c>
      <c r="V86" s="41">
        <f t="shared" si="40"/>
        <v>107025</v>
      </c>
      <c r="W86" s="38">
        <f t="shared" si="41"/>
        <v>87795</v>
      </c>
      <c r="X86" s="38"/>
      <c r="Y86" s="38">
        <f t="shared" si="42"/>
        <v>12591.000000000002</v>
      </c>
      <c r="Z86" s="39">
        <f t="shared" si="43"/>
        <v>3319.5</v>
      </c>
      <c r="AA86" s="39">
        <f t="shared" si="44"/>
        <v>3319.5</v>
      </c>
      <c r="AB86" s="39">
        <v>89040</v>
      </c>
      <c r="AC86" s="39">
        <v>89040</v>
      </c>
      <c r="AD86" s="39"/>
      <c r="AE86" s="41">
        <f t="shared" si="45"/>
        <v>3319.5</v>
      </c>
      <c r="AF86" s="39">
        <f t="shared" si="51"/>
        <v>3319.5</v>
      </c>
      <c r="AG86" s="38"/>
      <c r="AH86" s="59">
        <f t="shared" si="46"/>
        <v>-1245</v>
      </c>
      <c r="AI86" s="59">
        <v>-1245</v>
      </c>
      <c r="AJ86" s="60"/>
    </row>
    <row r="87" spans="1:36" s="2" customFormat="1" ht="18" customHeight="1">
      <c r="A87" s="28" t="s">
        <v>105</v>
      </c>
      <c r="B87" s="29">
        <f>SUM(B88:B91)</f>
        <v>171</v>
      </c>
      <c r="C87" s="29">
        <f>SUM(C88:C91)</f>
        <v>88</v>
      </c>
      <c r="D87" s="29">
        <v>171</v>
      </c>
      <c r="E87" s="29">
        <f>SUM(E88:E91)</f>
        <v>88</v>
      </c>
      <c r="F87" s="29">
        <v>0</v>
      </c>
      <c r="G87" s="29">
        <f>SUM(G88:G91)</f>
        <v>0</v>
      </c>
      <c r="H87" s="21">
        <f t="shared" si="28"/>
        <v>128750</v>
      </c>
      <c r="I87" s="36">
        <f t="shared" si="29"/>
        <v>128750</v>
      </c>
      <c r="J87" s="36">
        <f t="shared" si="30"/>
        <v>0</v>
      </c>
      <c r="K87" s="37">
        <f t="shared" si="31"/>
        <v>128750</v>
      </c>
      <c r="L87" s="38">
        <f t="shared" si="32"/>
        <v>103000</v>
      </c>
      <c r="M87" s="38">
        <f t="shared" si="33"/>
        <v>18025</v>
      </c>
      <c r="N87" s="39">
        <f t="shared" si="34"/>
        <v>3862.5</v>
      </c>
      <c r="O87" s="39">
        <f t="shared" si="35"/>
        <v>3862.5</v>
      </c>
      <c r="P87" s="38">
        <f t="shared" si="36"/>
        <v>855</v>
      </c>
      <c r="Q87" s="38">
        <f t="shared" si="50"/>
        <v>855</v>
      </c>
      <c r="R87" s="38">
        <f t="shared" si="37"/>
        <v>0</v>
      </c>
      <c r="S87" s="42">
        <f>SUM(S88:S91)</f>
        <v>3420</v>
      </c>
      <c r="T87" s="38">
        <f t="shared" si="38"/>
        <v>3420</v>
      </c>
      <c r="U87" s="38">
        <f t="shared" si="39"/>
        <v>0</v>
      </c>
      <c r="V87" s="41">
        <f t="shared" si="40"/>
        <v>124475</v>
      </c>
      <c r="W87" s="38">
        <f t="shared" si="41"/>
        <v>102145</v>
      </c>
      <c r="X87" s="38"/>
      <c r="Y87" s="38">
        <f t="shared" si="42"/>
        <v>14605</v>
      </c>
      <c r="Z87" s="42">
        <f>SUM(Z88:Z91)</f>
        <v>3862.5</v>
      </c>
      <c r="AA87" s="39">
        <f t="shared" si="44"/>
        <v>3862.5</v>
      </c>
      <c r="AB87" s="39">
        <v>104040</v>
      </c>
      <c r="AC87" s="39">
        <v>104040</v>
      </c>
      <c r="AD87" s="39"/>
      <c r="AE87" s="53">
        <f>SUM(AE88:AE91)</f>
        <v>3862.5</v>
      </c>
      <c r="AF87" s="54">
        <f>SUM(AF88:AF91)</f>
        <v>3862.5</v>
      </c>
      <c r="AG87" s="54">
        <f>SUM(AG88:AG91)</f>
        <v>0</v>
      </c>
      <c r="AH87" s="59">
        <f t="shared" si="46"/>
        <v>-1895</v>
      </c>
      <c r="AI87" s="54">
        <f>SUM(AI88:AI91)</f>
        <v>-1895</v>
      </c>
      <c r="AJ87" s="54">
        <f>SUM(AJ88:AJ91)</f>
        <v>0</v>
      </c>
    </row>
    <row r="88" spans="1:36" ht="18" customHeight="1">
      <c r="A88" s="30" t="s">
        <v>106</v>
      </c>
      <c r="B88" s="19">
        <f t="shared" si="47"/>
        <v>113</v>
      </c>
      <c r="C88" s="20">
        <f t="shared" si="48"/>
        <v>65</v>
      </c>
      <c r="D88" s="22">
        <v>113</v>
      </c>
      <c r="E88" s="23">
        <v>65</v>
      </c>
      <c r="F88" s="31">
        <v>0</v>
      </c>
      <c r="G88" s="22"/>
      <c r="H88" s="21">
        <f t="shared" si="28"/>
        <v>86450</v>
      </c>
      <c r="I88" s="36">
        <f t="shared" si="29"/>
        <v>86450</v>
      </c>
      <c r="J88" s="36">
        <f t="shared" si="30"/>
        <v>0</v>
      </c>
      <c r="K88" s="37">
        <f t="shared" si="31"/>
        <v>86450</v>
      </c>
      <c r="L88" s="38">
        <f t="shared" si="32"/>
        <v>69160</v>
      </c>
      <c r="M88" s="38">
        <f t="shared" si="33"/>
        <v>12103.000000000002</v>
      </c>
      <c r="N88" s="39">
        <f t="shared" si="34"/>
        <v>2593.5</v>
      </c>
      <c r="O88" s="39">
        <f t="shared" si="35"/>
        <v>2593.5</v>
      </c>
      <c r="P88" s="38">
        <f t="shared" si="36"/>
        <v>565</v>
      </c>
      <c r="Q88" s="38">
        <f t="shared" si="50"/>
        <v>565</v>
      </c>
      <c r="R88" s="38">
        <f t="shared" si="37"/>
        <v>0</v>
      </c>
      <c r="S88" s="38">
        <f t="shared" si="49"/>
        <v>2260</v>
      </c>
      <c r="T88" s="38">
        <f t="shared" si="38"/>
        <v>2260</v>
      </c>
      <c r="U88" s="38">
        <f t="shared" si="39"/>
        <v>0</v>
      </c>
      <c r="V88" s="41">
        <f t="shared" si="40"/>
        <v>83625</v>
      </c>
      <c r="W88" s="38">
        <f t="shared" si="41"/>
        <v>68595</v>
      </c>
      <c r="X88" s="38"/>
      <c r="Y88" s="38">
        <f t="shared" si="42"/>
        <v>9843.000000000002</v>
      </c>
      <c r="Z88" s="39">
        <f t="shared" si="43"/>
        <v>2593.5</v>
      </c>
      <c r="AA88" s="39">
        <f t="shared" si="44"/>
        <v>2593.5</v>
      </c>
      <c r="AB88" s="39">
        <v>70200</v>
      </c>
      <c r="AC88" s="39">
        <v>70200</v>
      </c>
      <c r="AD88" s="39"/>
      <c r="AE88" s="41">
        <f t="shared" si="45"/>
        <v>2593.5</v>
      </c>
      <c r="AF88" s="39">
        <f t="shared" si="51"/>
        <v>2593.5</v>
      </c>
      <c r="AG88" s="38"/>
      <c r="AH88" s="59">
        <f t="shared" si="46"/>
        <v>-1605</v>
      </c>
      <c r="AI88" s="59">
        <v>-1605</v>
      </c>
      <c r="AJ88" s="60"/>
    </row>
    <row r="89" spans="1:36" ht="18" customHeight="1">
      <c r="A89" s="30" t="s">
        <v>107</v>
      </c>
      <c r="B89" s="19">
        <f t="shared" si="47"/>
        <v>16</v>
      </c>
      <c r="C89" s="20">
        <f t="shared" si="48"/>
        <v>2</v>
      </c>
      <c r="D89" s="22">
        <v>16</v>
      </c>
      <c r="E89" s="23">
        <v>2</v>
      </c>
      <c r="F89" s="31">
        <v>0</v>
      </c>
      <c r="G89" s="22"/>
      <c r="H89" s="21">
        <f t="shared" si="28"/>
        <v>10800</v>
      </c>
      <c r="I89" s="36">
        <f t="shared" si="29"/>
        <v>10800</v>
      </c>
      <c r="J89" s="36">
        <f t="shared" si="30"/>
        <v>0</v>
      </c>
      <c r="K89" s="37">
        <f t="shared" si="31"/>
        <v>10800</v>
      </c>
      <c r="L89" s="38">
        <f t="shared" si="32"/>
        <v>8640</v>
      </c>
      <c r="M89" s="38">
        <f t="shared" si="33"/>
        <v>1512.0000000000002</v>
      </c>
      <c r="N89" s="39">
        <f t="shared" si="34"/>
        <v>324</v>
      </c>
      <c r="O89" s="39">
        <f t="shared" si="35"/>
        <v>324</v>
      </c>
      <c r="P89" s="38">
        <f t="shared" si="36"/>
        <v>80</v>
      </c>
      <c r="Q89" s="38">
        <f t="shared" si="50"/>
        <v>80</v>
      </c>
      <c r="R89" s="38">
        <f t="shared" si="37"/>
        <v>0</v>
      </c>
      <c r="S89" s="38">
        <f t="shared" si="49"/>
        <v>320</v>
      </c>
      <c r="T89" s="38">
        <f t="shared" si="38"/>
        <v>320</v>
      </c>
      <c r="U89" s="38">
        <f t="shared" si="39"/>
        <v>0</v>
      </c>
      <c r="V89" s="41">
        <f t="shared" si="40"/>
        <v>10400</v>
      </c>
      <c r="W89" s="38">
        <f t="shared" si="41"/>
        <v>8560</v>
      </c>
      <c r="X89" s="38"/>
      <c r="Y89" s="38">
        <f t="shared" si="42"/>
        <v>1192.0000000000002</v>
      </c>
      <c r="Z89" s="39">
        <f t="shared" si="43"/>
        <v>324</v>
      </c>
      <c r="AA89" s="39">
        <f t="shared" si="44"/>
        <v>324</v>
      </c>
      <c r="AB89" s="39">
        <v>8640</v>
      </c>
      <c r="AC89" s="39">
        <v>8640</v>
      </c>
      <c r="AD89" s="39"/>
      <c r="AE89" s="41">
        <f t="shared" si="45"/>
        <v>324</v>
      </c>
      <c r="AF89" s="39">
        <f t="shared" si="51"/>
        <v>324</v>
      </c>
      <c r="AG89" s="38"/>
      <c r="AH89" s="59">
        <f t="shared" si="46"/>
        <v>-80</v>
      </c>
      <c r="AI89" s="59">
        <v>-80</v>
      </c>
      <c r="AJ89" s="60"/>
    </row>
    <row r="90" spans="1:36" ht="18" customHeight="1">
      <c r="A90" s="30" t="s">
        <v>108</v>
      </c>
      <c r="B90" s="19">
        <f t="shared" si="47"/>
        <v>27</v>
      </c>
      <c r="C90" s="20">
        <f t="shared" si="48"/>
        <v>13</v>
      </c>
      <c r="D90" s="22">
        <v>27</v>
      </c>
      <c r="E90" s="23">
        <v>13</v>
      </c>
      <c r="F90" s="31">
        <v>0</v>
      </c>
      <c r="G90" s="22"/>
      <c r="H90" s="21">
        <f t="shared" si="28"/>
        <v>20150</v>
      </c>
      <c r="I90" s="36">
        <f t="shared" si="29"/>
        <v>20150</v>
      </c>
      <c r="J90" s="36">
        <f t="shared" si="30"/>
        <v>0</v>
      </c>
      <c r="K90" s="37">
        <f t="shared" si="31"/>
        <v>20150</v>
      </c>
      <c r="L90" s="38">
        <f t="shared" si="32"/>
        <v>16120</v>
      </c>
      <c r="M90" s="38">
        <f t="shared" si="33"/>
        <v>2821.0000000000005</v>
      </c>
      <c r="N90" s="39">
        <f t="shared" si="34"/>
        <v>604.5</v>
      </c>
      <c r="O90" s="39">
        <f t="shared" si="35"/>
        <v>604.5</v>
      </c>
      <c r="P90" s="38">
        <f t="shared" si="36"/>
        <v>135</v>
      </c>
      <c r="Q90" s="38">
        <f t="shared" si="50"/>
        <v>135</v>
      </c>
      <c r="R90" s="38">
        <f t="shared" si="37"/>
        <v>0</v>
      </c>
      <c r="S90" s="38">
        <f t="shared" si="49"/>
        <v>540</v>
      </c>
      <c r="T90" s="38">
        <f t="shared" si="38"/>
        <v>540</v>
      </c>
      <c r="U90" s="38">
        <f t="shared" si="39"/>
        <v>0</v>
      </c>
      <c r="V90" s="41">
        <f t="shared" si="40"/>
        <v>19475</v>
      </c>
      <c r="W90" s="38">
        <f t="shared" si="41"/>
        <v>15985</v>
      </c>
      <c r="X90" s="38"/>
      <c r="Y90" s="38">
        <f t="shared" si="42"/>
        <v>2281.0000000000005</v>
      </c>
      <c r="Z90" s="39">
        <f t="shared" si="43"/>
        <v>604.5</v>
      </c>
      <c r="AA90" s="39">
        <f t="shared" si="44"/>
        <v>604.5</v>
      </c>
      <c r="AB90" s="39">
        <v>16120</v>
      </c>
      <c r="AC90" s="39">
        <v>16120</v>
      </c>
      <c r="AD90" s="39"/>
      <c r="AE90" s="41">
        <f t="shared" si="45"/>
        <v>604.5</v>
      </c>
      <c r="AF90" s="39">
        <f t="shared" si="51"/>
        <v>604.5</v>
      </c>
      <c r="AG90" s="38"/>
      <c r="AH90" s="59">
        <f t="shared" si="46"/>
        <v>-135</v>
      </c>
      <c r="AI90" s="59">
        <v>-135</v>
      </c>
      <c r="AJ90" s="60"/>
    </row>
    <row r="91" spans="1:36" ht="18" customHeight="1">
      <c r="A91" s="30" t="s">
        <v>109</v>
      </c>
      <c r="B91" s="19">
        <f t="shared" si="47"/>
        <v>15</v>
      </c>
      <c r="C91" s="20">
        <f t="shared" si="48"/>
        <v>8</v>
      </c>
      <c r="D91" s="22">
        <v>15</v>
      </c>
      <c r="E91" s="23">
        <v>8</v>
      </c>
      <c r="F91" s="31">
        <v>0</v>
      </c>
      <c r="G91" s="22"/>
      <c r="H91" s="21">
        <f t="shared" si="28"/>
        <v>11350</v>
      </c>
      <c r="I91" s="36">
        <f t="shared" si="29"/>
        <v>11350</v>
      </c>
      <c r="J91" s="36">
        <f t="shared" si="30"/>
        <v>0</v>
      </c>
      <c r="K91" s="37">
        <f t="shared" si="31"/>
        <v>11350</v>
      </c>
      <c r="L91" s="38">
        <f t="shared" si="32"/>
        <v>9080</v>
      </c>
      <c r="M91" s="38">
        <f t="shared" si="33"/>
        <v>1589.0000000000002</v>
      </c>
      <c r="N91" s="39">
        <f t="shared" si="34"/>
        <v>340.5</v>
      </c>
      <c r="O91" s="39">
        <f t="shared" si="35"/>
        <v>340.5</v>
      </c>
      <c r="P91" s="38">
        <f t="shared" si="36"/>
        <v>75</v>
      </c>
      <c r="Q91" s="38">
        <f t="shared" si="50"/>
        <v>75</v>
      </c>
      <c r="R91" s="38">
        <f t="shared" si="37"/>
        <v>0</v>
      </c>
      <c r="S91" s="38">
        <f t="shared" si="49"/>
        <v>300</v>
      </c>
      <c r="T91" s="38">
        <f t="shared" si="38"/>
        <v>300</v>
      </c>
      <c r="U91" s="38">
        <f t="shared" si="39"/>
        <v>0</v>
      </c>
      <c r="V91" s="41">
        <f t="shared" si="40"/>
        <v>10975</v>
      </c>
      <c r="W91" s="38">
        <f t="shared" si="41"/>
        <v>9005</v>
      </c>
      <c r="X91" s="38"/>
      <c r="Y91" s="38">
        <f t="shared" si="42"/>
        <v>1289.0000000000002</v>
      </c>
      <c r="Z91" s="39">
        <f t="shared" si="43"/>
        <v>340.5</v>
      </c>
      <c r="AA91" s="39">
        <f t="shared" si="44"/>
        <v>340.5</v>
      </c>
      <c r="AB91" s="39">
        <v>9080</v>
      </c>
      <c r="AC91" s="39">
        <v>9080</v>
      </c>
      <c r="AD91" s="39"/>
      <c r="AE91" s="41">
        <f t="shared" si="45"/>
        <v>340.5</v>
      </c>
      <c r="AF91" s="39">
        <f t="shared" si="51"/>
        <v>340.5</v>
      </c>
      <c r="AG91" s="38"/>
      <c r="AH91" s="59">
        <f t="shared" si="46"/>
        <v>-75</v>
      </c>
      <c r="AI91" s="59">
        <v>-75</v>
      </c>
      <c r="AJ91" s="60"/>
    </row>
    <row r="92" spans="1:36" s="2" customFormat="1" ht="18" customHeight="1">
      <c r="A92" s="28" t="s">
        <v>110</v>
      </c>
      <c r="B92" s="29">
        <f>SUM(B93:B94)</f>
        <v>162</v>
      </c>
      <c r="C92" s="29">
        <f>SUM(C93:C94)</f>
        <v>133</v>
      </c>
      <c r="D92" s="29">
        <v>162</v>
      </c>
      <c r="E92" s="29">
        <f>SUM(E93:E94)</f>
        <v>133</v>
      </c>
      <c r="F92" s="29">
        <v>0</v>
      </c>
      <c r="G92" s="29">
        <f>SUM(G93:G94)</f>
        <v>0</v>
      </c>
      <c r="H92" s="21">
        <f t="shared" si="28"/>
        <v>131900</v>
      </c>
      <c r="I92" s="36">
        <f t="shared" si="29"/>
        <v>131900</v>
      </c>
      <c r="J92" s="36">
        <f t="shared" si="30"/>
        <v>0</v>
      </c>
      <c r="K92" s="37">
        <f t="shared" si="31"/>
        <v>131900</v>
      </c>
      <c r="L92" s="38">
        <f t="shared" si="32"/>
        <v>105520</v>
      </c>
      <c r="M92" s="38">
        <f t="shared" si="33"/>
        <v>18466</v>
      </c>
      <c r="N92" s="39">
        <f t="shared" si="34"/>
        <v>3957</v>
      </c>
      <c r="O92" s="39">
        <f t="shared" si="35"/>
        <v>3957</v>
      </c>
      <c r="P92" s="38">
        <f t="shared" si="36"/>
        <v>810</v>
      </c>
      <c r="Q92" s="38">
        <f t="shared" si="50"/>
        <v>810</v>
      </c>
      <c r="R92" s="38">
        <f t="shared" si="37"/>
        <v>0</v>
      </c>
      <c r="S92" s="42">
        <f>SUM(S93:S94)</f>
        <v>3240</v>
      </c>
      <c r="T92" s="38">
        <f t="shared" si="38"/>
        <v>3240</v>
      </c>
      <c r="U92" s="38">
        <f t="shared" si="39"/>
        <v>0</v>
      </c>
      <c r="V92" s="41">
        <f t="shared" si="40"/>
        <v>127850</v>
      </c>
      <c r="W92" s="38">
        <f t="shared" si="41"/>
        <v>104710</v>
      </c>
      <c r="X92" s="38"/>
      <c r="Y92" s="38">
        <f t="shared" si="42"/>
        <v>15226</v>
      </c>
      <c r="Z92" s="54">
        <f>SUM(Z93:Z94)</f>
        <v>3957</v>
      </c>
      <c r="AA92" s="39">
        <f t="shared" si="44"/>
        <v>3957</v>
      </c>
      <c r="AB92" s="39">
        <v>106040</v>
      </c>
      <c r="AC92" s="39">
        <v>106040</v>
      </c>
      <c r="AD92" s="39"/>
      <c r="AE92" s="53">
        <f>SUM(AE93:AE94)</f>
        <v>3957</v>
      </c>
      <c r="AF92" s="54">
        <f>SUM(AF93:AF94)</f>
        <v>3957</v>
      </c>
      <c r="AG92" s="54">
        <f>SUM(AG93:AG94)</f>
        <v>0</v>
      </c>
      <c r="AH92" s="59">
        <f t="shared" si="46"/>
        <v>-1330</v>
      </c>
      <c r="AI92" s="54">
        <f>SUM(AI93:AI94)</f>
        <v>-1330</v>
      </c>
      <c r="AJ92" s="60"/>
    </row>
    <row r="93" spans="1:36" ht="18" customHeight="1">
      <c r="A93" s="30" t="s">
        <v>111</v>
      </c>
      <c r="B93" s="19">
        <f t="shared" si="47"/>
        <v>53</v>
      </c>
      <c r="C93" s="20">
        <f t="shared" si="48"/>
        <v>24</v>
      </c>
      <c r="D93" s="22">
        <v>53</v>
      </c>
      <c r="E93" s="23">
        <v>24</v>
      </c>
      <c r="F93" s="31">
        <v>0</v>
      </c>
      <c r="G93" s="22"/>
      <c r="H93" s="21">
        <f t="shared" si="28"/>
        <v>39250</v>
      </c>
      <c r="I93" s="36">
        <f t="shared" si="29"/>
        <v>39250</v>
      </c>
      <c r="J93" s="36">
        <f t="shared" si="30"/>
        <v>0</v>
      </c>
      <c r="K93" s="37">
        <f t="shared" si="31"/>
        <v>39250</v>
      </c>
      <c r="L93" s="38">
        <f t="shared" si="32"/>
        <v>31400</v>
      </c>
      <c r="M93" s="38">
        <f t="shared" si="33"/>
        <v>5495.000000000001</v>
      </c>
      <c r="N93" s="39">
        <f t="shared" si="34"/>
        <v>1177.5</v>
      </c>
      <c r="O93" s="39">
        <f t="shared" si="35"/>
        <v>1177.5</v>
      </c>
      <c r="P93" s="38">
        <f t="shared" si="36"/>
        <v>265</v>
      </c>
      <c r="Q93" s="38">
        <f t="shared" si="50"/>
        <v>265</v>
      </c>
      <c r="R93" s="38">
        <f t="shared" si="37"/>
        <v>0</v>
      </c>
      <c r="S93" s="38">
        <f t="shared" si="49"/>
        <v>1060</v>
      </c>
      <c r="T93" s="38">
        <f t="shared" si="38"/>
        <v>1060</v>
      </c>
      <c r="U93" s="38">
        <f t="shared" si="39"/>
        <v>0</v>
      </c>
      <c r="V93" s="41">
        <f t="shared" si="40"/>
        <v>37925</v>
      </c>
      <c r="W93" s="38">
        <f t="shared" si="41"/>
        <v>31135</v>
      </c>
      <c r="X93" s="38"/>
      <c r="Y93" s="38">
        <f t="shared" si="42"/>
        <v>4435.000000000001</v>
      </c>
      <c r="Z93" s="39">
        <f t="shared" si="43"/>
        <v>1177.5</v>
      </c>
      <c r="AA93" s="39">
        <f t="shared" si="44"/>
        <v>1177.5</v>
      </c>
      <c r="AB93" s="39">
        <v>31920</v>
      </c>
      <c r="AC93" s="39">
        <v>31920</v>
      </c>
      <c r="AD93" s="39"/>
      <c r="AE93" s="41">
        <f t="shared" si="45"/>
        <v>1177.5</v>
      </c>
      <c r="AF93" s="39">
        <f t="shared" si="51"/>
        <v>1177.5</v>
      </c>
      <c r="AG93" s="38"/>
      <c r="AH93" s="59">
        <f t="shared" si="46"/>
        <v>-785</v>
      </c>
      <c r="AI93" s="59">
        <v>-785</v>
      </c>
      <c r="AJ93" s="60"/>
    </row>
    <row r="94" spans="1:36" ht="18" customHeight="1">
      <c r="A94" s="30" t="s">
        <v>112</v>
      </c>
      <c r="B94" s="19">
        <f t="shared" si="47"/>
        <v>109</v>
      </c>
      <c r="C94" s="20">
        <f t="shared" si="48"/>
        <v>109</v>
      </c>
      <c r="D94" s="22">
        <v>109</v>
      </c>
      <c r="E94" s="23">
        <v>109</v>
      </c>
      <c r="F94" s="31">
        <v>0</v>
      </c>
      <c r="G94" s="22"/>
      <c r="H94" s="21">
        <f t="shared" si="28"/>
        <v>92650</v>
      </c>
      <c r="I94" s="36">
        <f t="shared" si="29"/>
        <v>92650</v>
      </c>
      <c r="J94" s="36">
        <f t="shared" si="30"/>
        <v>0</v>
      </c>
      <c r="K94" s="37">
        <f t="shared" si="31"/>
        <v>92650</v>
      </c>
      <c r="L94" s="38">
        <f t="shared" si="32"/>
        <v>74120</v>
      </c>
      <c r="M94" s="38">
        <f t="shared" si="33"/>
        <v>12971.000000000002</v>
      </c>
      <c r="N94" s="39">
        <f t="shared" si="34"/>
        <v>2779.5</v>
      </c>
      <c r="O94" s="39">
        <f t="shared" si="35"/>
        <v>2779.5</v>
      </c>
      <c r="P94" s="38">
        <f t="shared" si="36"/>
        <v>545</v>
      </c>
      <c r="Q94" s="38">
        <f t="shared" si="50"/>
        <v>545</v>
      </c>
      <c r="R94" s="38">
        <f t="shared" si="37"/>
        <v>0</v>
      </c>
      <c r="S94" s="38">
        <f t="shared" si="49"/>
        <v>2180</v>
      </c>
      <c r="T94" s="38">
        <f t="shared" si="38"/>
        <v>2180</v>
      </c>
      <c r="U94" s="38">
        <f t="shared" si="39"/>
        <v>0</v>
      </c>
      <c r="V94" s="41">
        <f t="shared" si="40"/>
        <v>89925</v>
      </c>
      <c r="W94" s="38">
        <f t="shared" si="41"/>
        <v>73575</v>
      </c>
      <c r="X94" s="38"/>
      <c r="Y94" s="38">
        <f t="shared" si="42"/>
        <v>10791.000000000002</v>
      </c>
      <c r="Z94" s="39">
        <f t="shared" si="43"/>
        <v>2779.5</v>
      </c>
      <c r="AA94" s="39">
        <f t="shared" si="44"/>
        <v>2779.5</v>
      </c>
      <c r="AB94" s="39">
        <v>74120</v>
      </c>
      <c r="AC94" s="39">
        <v>74120</v>
      </c>
      <c r="AD94" s="39"/>
      <c r="AE94" s="41">
        <f t="shared" si="45"/>
        <v>2779.5</v>
      </c>
      <c r="AF94" s="39">
        <f t="shared" si="51"/>
        <v>2779.5</v>
      </c>
      <c r="AG94" s="38"/>
      <c r="AH94" s="59">
        <f t="shared" si="46"/>
        <v>-545</v>
      </c>
      <c r="AI94" s="59">
        <v>-545</v>
      </c>
      <c r="AJ94" s="60"/>
    </row>
    <row r="95" spans="1:17" ht="22.5" customHeight="1">
      <c r="A95" s="61" t="s">
        <v>113</v>
      </c>
      <c r="B95" s="62"/>
      <c r="C95" s="62"/>
      <c r="D95" s="62"/>
      <c r="K95" s="63" t="s">
        <v>114</v>
      </c>
      <c r="Q95" s="63" t="s">
        <v>115</v>
      </c>
    </row>
  </sheetData>
  <sheetProtection/>
  <mergeCells count="30">
    <mergeCell ref="A1:AJ1"/>
    <mergeCell ref="B2:G2"/>
    <mergeCell ref="H2:O2"/>
    <mergeCell ref="P2:R2"/>
    <mergeCell ref="S2:U2"/>
    <mergeCell ref="V2:Z2"/>
    <mergeCell ref="B3:C3"/>
    <mergeCell ref="D3:E3"/>
    <mergeCell ref="F3:G3"/>
    <mergeCell ref="P3:R3"/>
    <mergeCell ref="S3:U3"/>
    <mergeCell ref="A95:D95"/>
    <mergeCell ref="A2:A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AA3:AA4"/>
    <mergeCell ref="AB2:AD3"/>
    <mergeCell ref="AE2:AG3"/>
    <mergeCell ref="AH2:AJ3"/>
  </mergeCells>
  <printOptions horizontalCentered="1"/>
  <pageMargins left="0.07847222222222222" right="0" top="0.4326388888888889" bottom="0.07847222222222222" header="0.5506944444444445" footer="0.11805555555555555"/>
  <pageSetup fitToHeight="0" fitToWidth="1" horizontalDpi="600" verticalDpi="600" orientation="landscape" paperSize="9" scale="55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吴绍华</cp:lastModifiedBy>
  <cp:lastPrinted>2019-01-18T08:06:37Z</cp:lastPrinted>
  <dcterms:created xsi:type="dcterms:W3CDTF">2013-08-16T00:26:09Z</dcterms:created>
  <dcterms:modified xsi:type="dcterms:W3CDTF">2021-06-29T02:38:30Z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