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5220" tabRatio="819" firstSheet="31" activeTab="32"/>
  </bookViews>
  <sheets>
    <sheet name="1-1姚安县一般公共预算收入情况表" sheetId="28" r:id="rId1"/>
    <sheet name="1-2姚安县一般公共预算支出情况表" sheetId="29" r:id="rId2"/>
    <sheet name="1-3姚安县县本级一般公共预算收入情况表" sheetId="31" r:id="rId3"/>
    <sheet name="1-4姚安县县本级一般公共预算支出情况表（公开到项级）" sheetId="33" r:id="rId4"/>
    <sheet name="1-5姚安县县本级一般公共预算基本支出情况表（公开到款级）" sheetId="132" r:id="rId5"/>
    <sheet name="1-6姚安县本级一般公共预算支出表（州（市）对下转移支付项目）" sheetId="35" r:id="rId6"/>
    <sheet name="1-7云南省分地区税收返还和转移支付预算表" sheetId="36" r:id="rId7"/>
    <sheet name="1-8姚安县县本级“三公”经费预算财政拨款情况统计表" sheetId="131" r:id="rId8"/>
    <sheet name="2-1姚安县政府性基金预算收入情况表" sheetId="54" r:id="rId9"/>
    <sheet name="2-2姚安县政府性基金预算支出情况表" sheetId="55" r:id="rId10"/>
    <sheet name="2-3姚安县县本级政府性基金预算收入情况表" sheetId="56" r:id="rId11"/>
    <sheet name="2-4姚安县县本级政府性基金预算支出情况表（公开到项级）" sheetId="57" r:id="rId12"/>
    <sheet name="2-5姚安县县本级本级政府性基金支出表（州（市）对下转移支付）" sheetId="58" r:id="rId13"/>
    <sheet name="3-1姚安县国有资本经营收入预算情况表" sheetId="108" r:id="rId14"/>
    <sheet name="3-2姚安县国有资本经营支出预算情况表" sheetId="109" r:id="rId15"/>
    <sheet name="3-3姚安县县本级国有资本经营收入预算情况表" sheetId="110" r:id="rId16"/>
    <sheet name="3-4姚安县县本级国有资本经营支出预算情况表（公开到项级）" sheetId="111" r:id="rId17"/>
    <sheet name="3-5 姚安县县本级国有资本经营预算转移支付表 （分地区）" sheetId="129" r:id="rId18"/>
    <sheet name="3-6 姚安县县本级国有资本经营预算转移支付表（分项目）" sheetId="130" r:id="rId19"/>
    <sheet name="4-1姚安县社会保险基金收入预算情况表" sheetId="113" r:id="rId20"/>
    <sheet name="4-2姚安县社会保险基金支出预算情况表" sheetId="114" r:id="rId21"/>
    <sheet name="4-3姚安县县本级社会保险基金收入预算情况表" sheetId="117" r:id="rId22"/>
    <sheet name="4-4姚安县县本级社会保险基金支出预算情况表" sheetId="118" r:id="rId23"/>
    <sheet name="5-1 姚安县 2024年地方政府债务限额及余额预算情况表" sheetId="119" r:id="rId24"/>
    <sheet name="5-2  姚安县2024年地方政府一般债务余额情况表" sheetId="120" r:id="rId25"/>
    <sheet name="5-3  姚安县本级2024年地方政府一般债务余额情况表" sheetId="121" r:id="rId26"/>
    <sheet name="5-4 姚安县2024年地方政府专项债务余额情况表" sheetId="122" r:id="rId27"/>
    <sheet name="5-5 姚安县本级2024年地方政府专项债务余额情况表（本级）" sheetId="123" r:id="rId28"/>
    <sheet name="5-6 姚安县地方政府债券发行及还本付息情况表" sheetId="124" r:id="rId29"/>
    <sheet name="5-7 姚安县县本级2025年政府专项债务限额和余额情况表" sheetId="125" r:id="rId30"/>
    <sheet name="5-8 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'1-1姚安县一般公共预算收入情况表'!$A$4:$F$40</definedName>
    <definedName name="_xlnm._FilterDatabase" localSheetId="1" hidden="1">'1-2姚安县一般公共预算支出情况表'!$A$3:$F$38</definedName>
    <definedName name="_xlnm._FilterDatabase" localSheetId="8" hidden="1">'2-1姚安县政府性基金预算收入情况表'!$A$3:$F$37</definedName>
    <definedName name="_xlnm._FilterDatabase" localSheetId="10" hidden="1">'2-3姚安县县本级政府性基金预算收入情况表'!$A$3:$F$37</definedName>
    <definedName name="_xlnm._FilterDatabase" localSheetId="11" hidden="1">'2-4姚安县县本级政府性基金预算支出情况表（公开到项级）'!$A$3:$G$287</definedName>
    <definedName name="_xlnm._FilterDatabase" localSheetId="13" hidden="1">'3-1姚安县国有资本经营收入预算情况表'!$A$3:$E$41</definedName>
    <definedName name="_xlnm._FilterDatabase" localSheetId="14" hidden="1">'3-2姚安县国有资本经营支出预算情况表'!$A$3:$E$28</definedName>
    <definedName name="_xlnm._FilterDatabase" localSheetId="15" hidden="1">'3-3姚安县县本级国有资本经营收入预算情况表'!$A$3:$E$35</definedName>
    <definedName name="_xlnm._FilterDatabase" localSheetId="16" hidden="1">'3-4姚安县县本级国有资本经营支出预算情况表（公开到项级）'!$A$3:$E$21</definedName>
    <definedName name="_xlnm._FilterDatabase" localSheetId="19" hidden="1">'4-1姚安县社会保险基金收入预算情况表'!$A$3:$E$42</definedName>
    <definedName name="_xlnm._FilterDatabase" localSheetId="20" hidden="1">'4-2姚安县社会保险基金支出预算情况表'!$A$3:$E$23</definedName>
    <definedName name="_xlnm._FilterDatabase" localSheetId="21" hidden="1">'4-3姚安县县本级社会保险基金收入预算情况表'!$A$3:$E$42</definedName>
    <definedName name="_xlnm._FilterDatabase" localSheetId="22" hidden="1">'4-4姚安县县本级社会保险基金支出预算情况表'!$A$3:$F$23</definedName>
    <definedName name="_xlnm._FilterDatabase" localSheetId="2" hidden="1">'1-3姚安县县本级一般公共预算收入情况表'!$A$3:$F$40</definedName>
    <definedName name="_xlnm._FilterDatabase" localSheetId="3" hidden="1">'1-4姚安县县本级一般公共预算支出情况表（公开到项级）'!$A$3:$G$1369</definedName>
    <definedName name="_xlnm._FilterDatabase" localSheetId="4" hidden="1">'1-5姚安县县本级一般公共预算基本支出情况表（公开到款级）'!$A$3:$B$31</definedName>
    <definedName name="_xlnm._FilterDatabase" localSheetId="5" hidden="1">'1-6姚安县本级一般公共预算支出表（州（市）对下转移支付项目）'!$A$3:$C$43</definedName>
    <definedName name="_xlnm._FilterDatabase" localSheetId="9" hidden="1">'2-2姚安县政府性基金预算支出情况表'!$3:$285</definedName>
    <definedName name="_xlnm._FilterDatabase" localSheetId="12" hidden="1">'2-5姚安县县本级本级政府性基金支出表（州（市）对下转移支付）'!$A$3:$E$18</definedName>
    <definedName name="_lst_r_地方财政预算表2015年全省汇总_10_科目编码名称">[2]_ESList!$A$1:$A$27</definedName>
    <definedName name="_xlnm.Print_Area" localSheetId="0">'1-1姚安县一般公共预算收入情况表'!$B$1:$E$40</definedName>
    <definedName name="_xlnm.Print_Area" localSheetId="1">'1-2姚安县一般公共预算支出情况表'!$B$1:$E$38</definedName>
    <definedName name="_xlnm.Print_Area" localSheetId="2">'1-3姚安县县本级一般公共预算收入情况表'!$B$1:$E$40</definedName>
    <definedName name="_xlnm.Print_Area" localSheetId="3">'1-4姚安县县本级一般公共预算支出情况表（公开到项级）'!$B$1:$E$1369</definedName>
    <definedName name="_xlnm.Print_Area" localSheetId="5">'1-6姚安县本级一般公共预算支出表（州（市）对下转移支付项目）'!$A$1:$B$43</definedName>
    <definedName name="_xlnm.Print_Area" localSheetId="6">'1-7云南省分地区税收返还和转移支付预算表'!$A$1:$D$21</definedName>
    <definedName name="_xlnm.Print_Area" localSheetId="8">'2-1姚安县政府性基金预算收入情况表'!$B$1:$E$37</definedName>
    <definedName name="_xlnm.Print_Area" localSheetId="9">'2-2姚安县政府性基金预算支出情况表'!$B$1:$E$285</definedName>
    <definedName name="_xlnm.Print_Area" localSheetId="10">'2-3姚安县县本级政府性基金预算收入情况表'!$B$1:$E$37</definedName>
    <definedName name="_xlnm.Print_Area" localSheetId="11">'2-4姚安县县本级政府性基金预算支出情况表（公开到项级）'!$B$1:$E$287</definedName>
    <definedName name="_xlnm.Print_Area" localSheetId="12">'2-5姚安县县本级本级政府性基金支出表（州（市）对下转移支付）'!$A$1:$D$15</definedName>
    <definedName name="_xlnm.Print_Titles" localSheetId="0">'1-1姚安县一般公共预算收入情况表'!$2:$4</definedName>
    <definedName name="_xlnm.Print_Titles" localSheetId="1">'1-2姚安县一般公共预算支出情况表'!$1:$3</definedName>
    <definedName name="_xlnm.Print_Titles" localSheetId="2">'1-3姚安县县本级一般公共预算收入情况表'!$1:$3</definedName>
    <definedName name="_xlnm.Print_Titles" localSheetId="3">'1-4姚安县县本级一般公共预算支出情况表（公开到项级）'!$1:$3</definedName>
    <definedName name="_xlnm.Print_Titles" localSheetId="5">'1-6姚安县本级一般公共预算支出表（州（市）对下转移支付项目）'!$1:$3</definedName>
    <definedName name="_xlnm.Print_Titles" localSheetId="6">'1-7云南省分地区税收返还和转移支付预算表'!$1:$3</definedName>
    <definedName name="_xlnm.Print_Titles" localSheetId="8">'2-1姚安县政府性基金预算收入情况表'!$1:$3</definedName>
    <definedName name="_xlnm.Print_Titles" localSheetId="9">'2-2姚安县政府性基金预算支出情况表'!$1:$3</definedName>
    <definedName name="_xlnm.Print_Titles" localSheetId="10">'2-3姚安县县本级政府性基金预算收入情况表'!$1:$3</definedName>
    <definedName name="_xlnm.Print_Titles" localSheetId="11">'2-4姚安县县本级政府性基金预算支出情况表（公开到项级）'!$1:$3</definedName>
    <definedName name="_xlnm.Print_Titles" localSheetId="12">'2-5姚安县县本级本级政府性基金支出表（州（市）对下转移支付）'!$1:$3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'3-1姚安县国有资本经营收入预算情况表'!$A$1:$D$41</definedName>
    <definedName name="_xlnm.Print_Titles" localSheetId="13">'3-1姚安县国有资本经营收入预算情况表'!$1:$3</definedName>
    <definedName name="专项收入年初预算数" localSheetId="13">#REF!</definedName>
    <definedName name="专项收入全年预计数" localSheetId="13">#REF!</definedName>
    <definedName name="_xlnm.Print_Area" localSheetId="14">'3-2姚安县国有资本经营支出预算情况表'!$A$1:$D$28</definedName>
    <definedName name="_xlnm.Print_Titles" localSheetId="14">'3-2姚安县国有资本经营支出预算情况表'!$1:$3</definedName>
    <definedName name="专项收入年初预算数" localSheetId="14">#REF!</definedName>
    <definedName name="专项收入全年预计数" localSheetId="14">#REF!</definedName>
    <definedName name="_xlnm.Print_Area" localSheetId="15">'3-3姚安县县本级国有资本经营收入预算情况表'!$A$1:$D$35</definedName>
    <definedName name="_xlnm.Print_Titles" localSheetId="15">'3-3姚安县县本级国有资本经营收入预算情况表'!$1:$3</definedName>
    <definedName name="专项收入年初预算数" localSheetId="15">#REF!</definedName>
    <definedName name="专项收入全年预计数" localSheetId="15">#REF!</definedName>
    <definedName name="_xlnm.Print_Area" localSheetId="16">'3-4姚安县县本级国有资本经营支出预算情况表（公开到项级）'!$A$1:$D$21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'4-1姚安县社会保险基金收入预算情况表'!$A$1:$D$42</definedName>
    <definedName name="_xlnm.Print_Titles" localSheetId="19">'4-1姚安县社会保险基金收入预算情况表'!$1:$3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'4-2姚安县社会保险基金支出预算情况表'!$A$1:$D$23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'4-3姚安县县本级社会保险基金收入预算情况表'!$A$1:$D$42</definedName>
    <definedName name="_xlnm.Print_Titles" localSheetId="21">'4-3姚安县县本级社会保险基金收入预算情况表'!$1:$3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'4-4姚安县县本级社会保险基金支出预算情况表'!$A$1:$D$23</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'1-5姚安县县本级一般公共预算基本支出情况表（公开到款级）'!$A$1:$B$31</definedName>
    <definedName name="_xlnm.Print_Titles" localSheetId="4">'1-5姚安县县本级一般公共预算基本支出情况表（公开到款级）'!$1:$3</definedName>
    <definedName name="_xlnm._FilterDatabase" localSheetId="7" hidden="1">'1-8姚安县县本级“三公”经费预算财政拨款情况统计表'!$A$1:$E$11</definedName>
  </definedNames>
  <calcPr calcId="144525" fullPrecision="0"/>
</workbook>
</file>

<file path=xl/sharedStrings.xml><?xml version="1.0" encoding="utf-8"?>
<sst xmlns="http://schemas.openxmlformats.org/spreadsheetml/2006/main" count="5191" uniqueCount="3577">
  <si>
    <t>附件3：</t>
  </si>
  <si>
    <t>1-1  2025年姚安县一般公共预算收入情况表</t>
  </si>
  <si>
    <t>单位：万元</t>
  </si>
  <si>
    <t>科目编码</t>
  </si>
  <si>
    <t>项目</t>
  </si>
  <si>
    <t>2024年执行数</t>
  </si>
  <si>
    <t>2025年预算数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</si>
  <si>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</si>
  <si>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</si>
  <si>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</si>
  <si>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</si>
  <si>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</si>
  <si>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</si>
  <si>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</si>
  <si>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</si>
  <si>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</si>
  <si>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</si>
  <si>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</si>
  <si>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</si>
  <si>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</si>
  <si>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</si>
  <si>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</si>
  <si>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</si>
  <si>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</si>
  <si>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</si>
  <si>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</si>
  <si>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</si>
  <si>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</si>
  <si>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</si>
  <si>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</si>
  <si>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</si>
  <si>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</si>
  <si>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</si>
  <si>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</si>
  <si>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</si>
  <si>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</si>
  <si>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</si>
  <si>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</si>
  <si>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</si>
  <si>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</si>
  <si>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</si>
  <si>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</si>
  <si>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</si>
  <si>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</si>
  <si>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</si>
  <si>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</si>
  <si>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</si>
  <si>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</si>
  <si>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</si>
  <si>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</si>
  <si>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</si>
  <si>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</si>
  <si>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</si>
  <si>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</si>
  <si>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</si>
  <si>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</si>
  <si>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</si>
  <si>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</si>
  <si>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</si>
  <si>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</si>
  <si>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</si>
  <si>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</si>
  <si>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</si>
  <si>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</si>
  <si>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</si>
  <si>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</si>
  <si>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</si>
  <si>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</si>
  <si>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</si>
  <si>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2025年姚安县一般公共预算支出情况表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</si>
  <si>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</si>
  <si>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</si>
  <si>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</si>
  <si>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</si>
  <si>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</si>
  <si>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</si>
  <si>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</si>
  <si>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</si>
  <si>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</si>
  <si>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</si>
  <si>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</si>
  <si>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</si>
  <si>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</si>
  <si>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</si>
  <si>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</si>
  <si>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</si>
  <si>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</si>
  <si>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</si>
  <si>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</si>
  <si>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</si>
  <si>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</si>
  <si>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</si>
  <si>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</si>
  <si>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</si>
  <si>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</si>
  <si>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</si>
  <si>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</si>
  <si>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</si>
  <si>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</si>
  <si>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</si>
  <si>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</si>
  <si>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</si>
  <si>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</si>
  <si>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</si>
  <si>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</si>
  <si>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</si>
  <si>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</si>
  <si>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</si>
  <si>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</si>
  <si>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</si>
  <si>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</si>
  <si>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</si>
  <si>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</si>
  <si>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</si>
  <si>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</si>
  <si>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</si>
  <si>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</si>
  <si>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</si>
  <si>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</si>
  <si>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</si>
  <si>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</si>
  <si>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</si>
  <si>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</si>
  <si>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</si>
  <si>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</si>
  <si>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</si>
  <si>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</si>
  <si>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</si>
  <si>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</si>
  <si>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2025年姚安县本级一般公共预算收入情况表</t>
  </si>
  <si>
    <t>2024年预算数</t>
  </si>
  <si>
    <t>比上年预算数增长%</t>
  </si>
  <si>
    <r>
      <rPr>
        <sz val="14"/>
        <rFont val="宋体"/>
        <charset val="134"/>
      </rPr>
      <t>10199</t>
    </r>
  </si>
  <si>
    <t>县本级一般公共预算收入</t>
  </si>
  <si>
    <t xml:space="preserve">   上解收入</t>
  </si>
  <si>
    <t>1-4  2025年姚安县本级一般公共预算支出情况表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</si>
  <si>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</si>
  <si>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</si>
  <si>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</si>
  <si>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</si>
  <si>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</si>
  <si>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</si>
  <si>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</si>
  <si>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</si>
  <si>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</si>
  <si>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</si>
  <si>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</si>
  <si>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</si>
  <si>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</si>
  <si>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</si>
  <si>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</si>
  <si>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</si>
  <si>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</si>
  <si>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</si>
  <si>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</si>
  <si>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</si>
  <si>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</si>
  <si>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</si>
  <si>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</si>
  <si>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</si>
  <si>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</si>
  <si>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</si>
  <si>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</si>
  <si>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</si>
  <si>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</si>
  <si>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</si>
  <si>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</si>
  <si>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</si>
  <si>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</si>
  <si>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</si>
  <si>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</si>
  <si>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</si>
  <si>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</si>
  <si>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</si>
  <si>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</si>
  <si>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</si>
  <si>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</si>
  <si>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</si>
  <si>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</si>
  <si>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</si>
  <si>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</si>
  <si>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</si>
  <si>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</si>
  <si>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</si>
  <si>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</si>
  <si>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</si>
  <si>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</si>
  <si>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</si>
  <si>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</si>
  <si>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</si>
  <si>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</si>
  <si>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</si>
  <si>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</si>
  <si>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</si>
  <si>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</si>
  <si>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</si>
  <si>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</si>
  <si>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</si>
  <si>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</si>
  <si>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</si>
  <si>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</si>
  <si>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</si>
  <si>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</si>
  <si>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</si>
  <si>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</si>
  <si>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</si>
  <si>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</si>
  <si>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</si>
  <si>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</si>
  <si>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</si>
  <si>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</si>
  <si>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</si>
  <si>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</si>
  <si>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</si>
  <si>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</si>
  <si>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</si>
  <si>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</si>
  <si>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</si>
  <si>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</si>
  <si>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</si>
  <si>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</si>
  <si>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</si>
  <si>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</si>
  <si>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</si>
  <si>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</si>
  <si>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</si>
  <si>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</si>
  <si>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</si>
  <si>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</si>
  <si>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</si>
  <si>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</si>
  <si>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</si>
  <si>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</si>
  <si>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</si>
  <si>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</si>
  <si>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</si>
  <si>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</si>
  <si>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</si>
  <si>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</si>
  <si>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</si>
  <si>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</si>
  <si>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</si>
  <si>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</si>
  <si>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</si>
  <si>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</si>
  <si>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</si>
  <si>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</si>
  <si>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</si>
  <si>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</si>
  <si>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</si>
  <si>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</si>
  <si>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</si>
  <si>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</si>
  <si>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</si>
  <si>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</si>
  <si>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</si>
  <si>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</si>
  <si>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</si>
  <si>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</si>
  <si>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</si>
  <si>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</si>
  <si>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</si>
  <si>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</si>
  <si>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</si>
  <si>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</si>
  <si>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</si>
  <si>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</si>
  <si>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</si>
  <si>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</si>
  <si>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</si>
  <si>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</si>
  <si>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</si>
  <si>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</si>
  <si>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</si>
  <si>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</si>
  <si>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</si>
  <si>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</si>
  <si>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</si>
  <si>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</si>
  <si>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</si>
  <si>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</si>
  <si>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</si>
  <si>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</si>
  <si>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</si>
  <si>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</si>
  <si>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</si>
  <si>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</si>
  <si>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</si>
  <si>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</si>
  <si>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</si>
  <si>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</si>
  <si>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</si>
  <si>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</si>
  <si>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</si>
  <si>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</si>
  <si>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</si>
  <si>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</si>
  <si>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</si>
  <si>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</si>
  <si>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</si>
  <si>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</si>
  <si>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</si>
  <si>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</si>
  <si>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</si>
  <si>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</si>
  <si>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</si>
  <si>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</si>
  <si>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</si>
  <si>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</si>
  <si>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</si>
  <si>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</si>
  <si>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</si>
  <si>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</si>
  <si>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</si>
  <si>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</si>
  <si>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</si>
  <si>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</si>
  <si>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</si>
  <si>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</si>
  <si>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</si>
  <si>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</si>
  <si>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</si>
  <si>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</si>
  <si>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</si>
  <si>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</si>
  <si>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</si>
  <si>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</si>
  <si>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</si>
  <si>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</si>
  <si>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</si>
  <si>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</si>
  <si>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</si>
  <si>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</si>
  <si>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</si>
  <si>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</si>
  <si>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</si>
  <si>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</si>
  <si>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</si>
  <si>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</si>
  <si>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</si>
  <si>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</si>
  <si>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</si>
  <si>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</si>
  <si>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</si>
  <si>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</si>
  <si>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</si>
  <si>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</si>
  <si>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</si>
  <si>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</si>
  <si>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</si>
  <si>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</si>
  <si>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</si>
  <si>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</si>
  <si>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</si>
  <si>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</si>
  <si>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</si>
  <si>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</si>
  <si>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</si>
  <si>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</si>
  <si>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</si>
  <si>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</si>
  <si>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</si>
  <si>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</si>
  <si>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</si>
  <si>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</si>
  <si>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</si>
  <si>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</si>
  <si>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</si>
  <si>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</si>
  <si>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</si>
  <si>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</si>
  <si>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</si>
  <si>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</si>
  <si>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</si>
  <si>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</si>
  <si>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</si>
  <si>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</si>
  <si>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</si>
  <si>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</si>
  <si>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</si>
  <si>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</si>
  <si>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</si>
  <si>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</si>
  <si>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</si>
  <si>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</si>
  <si>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</si>
  <si>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</si>
  <si>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</si>
  <si>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</si>
  <si>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</si>
  <si>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</si>
  <si>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</si>
  <si>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</si>
  <si>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</si>
  <si>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</si>
  <si>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</si>
  <si>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</si>
  <si>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</si>
  <si>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</si>
  <si>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</si>
  <si>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</si>
  <si>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</si>
  <si>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</si>
  <si>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</si>
  <si>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</si>
  <si>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</si>
  <si>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</si>
  <si>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</si>
  <si>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</si>
  <si>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</si>
  <si>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</si>
  <si>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</si>
  <si>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</si>
  <si>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</si>
  <si>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</si>
  <si>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</si>
  <si>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</si>
  <si>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</si>
  <si>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</si>
  <si>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</si>
  <si>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</si>
  <si>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</si>
  <si>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</si>
  <si>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</si>
  <si>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</si>
  <si>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</si>
  <si>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</si>
  <si>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</si>
  <si>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</si>
  <si>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</si>
  <si>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</si>
  <si>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</si>
  <si>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</si>
  <si>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</si>
  <si>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</si>
  <si>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</si>
  <si>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</si>
  <si>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</si>
  <si>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</si>
  <si>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</si>
  <si>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</si>
  <si>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</si>
  <si>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</si>
  <si>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</si>
  <si>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</si>
  <si>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</si>
  <si>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</si>
  <si>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</si>
  <si>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</si>
  <si>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</si>
  <si>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</si>
  <si>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</si>
  <si>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</si>
  <si>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</si>
  <si>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</si>
  <si>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</si>
  <si>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</si>
  <si>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</si>
  <si>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</si>
  <si>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</si>
  <si>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</si>
  <si>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</si>
  <si>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</si>
  <si>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</si>
  <si>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</si>
  <si>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</si>
  <si>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</si>
  <si>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</si>
  <si>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</si>
  <si>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</si>
  <si>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</si>
  <si>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</si>
  <si>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</si>
  <si>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</si>
  <si>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</si>
  <si>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</si>
  <si>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</si>
  <si>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</si>
  <si>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</si>
  <si>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</si>
  <si>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</si>
  <si>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</si>
  <si>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</si>
  <si>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</si>
  <si>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</si>
  <si>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</si>
  <si>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</si>
  <si>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</si>
  <si>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</si>
  <si>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</si>
  <si>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</si>
  <si>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</si>
  <si>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</si>
  <si>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</si>
  <si>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</si>
  <si>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</si>
  <si>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</si>
  <si>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</si>
  <si>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</si>
  <si>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</si>
  <si>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</si>
  <si>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</si>
  <si>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</si>
  <si>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</si>
  <si>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</si>
  <si>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</si>
  <si>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</si>
  <si>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</si>
  <si>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</si>
  <si>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</si>
  <si>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</si>
  <si>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</si>
  <si>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</si>
  <si>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社会工作事务</t>
  </si>
  <si>
    <t>　　行政运行</t>
  </si>
  <si>
    <t>　　一般行政管理事务</t>
  </si>
  <si>
    <t>　　机关服务</t>
  </si>
  <si>
    <t>　　专项业务</t>
  </si>
  <si>
    <t>　　事业运行</t>
  </si>
  <si>
    <t>　　其他社会工作事务支出</t>
  </si>
  <si>
    <t>　信访事务</t>
  </si>
  <si>
    <t>　　信访业务</t>
  </si>
  <si>
    <t>　　其他信访事务支出</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</si>
  <si>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</si>
  <si>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</si>
  <si>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</si>
  <si>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</si>
  <si>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</si>
  <si>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</si>
  <si>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</si>
  <si>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</si>
  <si>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</si>
  <si>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</si>
  <si>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</si>
  <si>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</si>
  <si>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</si>
  <si>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</si>
  <si>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</si>
  <si>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</si>
  <si>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</si>
  <si>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</si>
  <si>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</si>
  <si>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</si>
  <si>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</si>
  <si>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</si>
  <si>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</si>
  <si>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</si>
  <si>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</si>
  <si>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</si>
  <si>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</si>
  <si>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</si>
  <si>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</si>
  <si>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</si>
  <si>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</si>
  <si>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</si>
  <si>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</si>
  <si>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</si>
  <si>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</si>
  <si>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</si>
  <si>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</si>
  <si>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</si>
  <si>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</si>
  <si>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</si>
  <si>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</si>
  <si>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</si>
  <si>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</si>
  <si>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</si>
  <si>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</si>
  <si>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</si>
  <si>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</si>
  <si>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</si>
  <si>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</si>
  <si>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</si>
  <si>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</si>
  <si>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</si>
  <si>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</si>
  <si>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</si>
  <si>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</si>
  <si>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</si>
  <si>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</si>
  <si>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</si>
  <si>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</si>
  <si>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</si>
  <si>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</si>
  <si>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</si>
  <si>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</si>
  <si>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</si>
  <si>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</si>
  <si>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</si>
  <si>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</si>
  <si>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</si>
  <si>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</si>
  <si>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</si>
  <si>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</si>
  <si>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</si>
  <si>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</si>
  <si>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</si>
  <si>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</si>
  <si>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</si>
  <si>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</si>
  <si>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</si>
  <si>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</si>
  <si>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</si>
  <si>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</si>
  <si>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</si>
  <si>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</si>
  <si>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</si>
  <si>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</si>
  <si>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</si>
  <si>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</si>
  <si>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</si>
  <si>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</si>
  <si>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</si>
  <si>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</si>
  <si>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</si>
  <si>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</si>
  <si>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</si>
  <si>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</si>
  <si>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</si>
  <si>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</si>
  <si>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</si>
  <si>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</si>
  <si>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</si>
  <si>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</si>
  <si>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</si>
  <si>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</si>
  <si>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</si>
  <si>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</si>
  <si>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</si>
  <si>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</si>
  <si>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</si>
  <si>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</si>
  <si>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</si>
  <si>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</si>
  <si>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</si>
  <si>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</si>
  <si>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</si>
  <si>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</si>
  <si>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</si>
  <si>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</si>
  <si>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</si>
  <si>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</si>
  <si>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</si>
  <si>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</si>
  <si>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</si>
  <si>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</si>
  <si>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</si>
  <si>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</si>
  <si>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</si>
  <si>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</si>
  <si>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</si>
  <si>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</si>
  <si>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</si>
  <si>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</si>
  <si>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</si>
  <si>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</si>
  <si>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</si>
  <si>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</si>
  <si>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</si>
  <si>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</si>
  <si>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</si>
  <si>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</si>
  <si>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</si>
  <si>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</si>
  <si>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</si>
  <si>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</si>
  <si>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</si>
  <si>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</si>
  <si>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</si>
  <si>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</si>
  <si>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</si>
  <si>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</si>
  <si>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</si>
  <si>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</si>
  <si>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</si>
  <si>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</si>
  <si>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</si>
  <si>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</si>
  <si>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</si>
  <si>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</si>
  <si>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</si>
  <si>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</si>
  <si>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</si>
  <si>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</si>
  <si>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</si>
  <si>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</si>
  <si>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</si>
  <si>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</si>
  <si>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</si>
  <si>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</si>
  <si>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</si>
  <si>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</si>
  <si>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</si>
  <si>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</si>
  <si>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</si>
  <si>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</si>
  <si>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</si>
  <si>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</si>
  <si>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</si>
  <si>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</si>
  <si>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</si>
  <si>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</si>
  <si>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</si>
  <si>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</si>
  <si>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</si>
  <si>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</si>
  <si>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</si>
  <si>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</si>
  <si>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</si>
  <si>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</si>
  <si>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</si>
  <si>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</si>
  <si>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</si>
  <si>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</si>
  <si>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</si>
  <si>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</si>
  <si>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</si>
  <si>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</si>
  <si>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</si>
  <si>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</si>
  <si>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</si>
  <si>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</si>
  <si>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</si>
  <si>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</si>
  <si>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</si>
  <si>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</si>
  <si>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</si>
  <si>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</si>
  <si>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</si>
  <si>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</si>
  <si>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</si>
  <si>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</si>
  <si>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</si>
  <si>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</si>
  <si>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</si>
  <si>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</si>
  <si>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</si>
  <si>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</si>
  <si>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</si>
  <si>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</si>
  <si>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</si>
  <si>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</si>
  <si>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</si>
  <si>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</si>
  <si>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</si>
  <si>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</si>
  <si>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</si>
  <si>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</si>
  <si>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</si>
  <si>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</si>
  <si>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</si>
  <si>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</si>
  <si>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</si>
  <si>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</si>
  <si>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</si>
  <si>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</si>
  <si>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</si>
  <si>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</si>
  <si>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</si>
  <si>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</si>
  <si>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</si>
  <si>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</si>
  <si>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</si>
  <si>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</si>
  <si>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</si>
  <si>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</si>
  <si>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</si>
  <si>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</si>
  <si>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</si>
  <si>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</si>
  <si>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</si>
  <si>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</si>
  <si>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</si>
  <si>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</si>
  <si>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</si>
  <si>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</si>
  <si>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</si>
  <si>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</si>
  <si>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</si>
  <si>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</si>
  <si>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</si>
  <si>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</si>
  <si>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</si>
  <si>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</si>
  <si>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</si>
  <si>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</si>
  <si>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</si>
  <si>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</si>
  <si>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</si>
  <si>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</si>
  <si>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</si>
  <si>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</si>
  <si>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</si>
  <si>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</si>
  <si>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</si>
  <si>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</si>
  <si>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</si>
  <si>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</si>
  <si>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</si>
  <si>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</si>
  <si>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</si>
  <si>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</si>
  <si>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</si>
  <si>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</si>
  <si>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</si>
  <si>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</si>
  <si>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</si>
  <si>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</si>
  <si>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</si>
  <si>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</si>
  <si>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</si>
  <si>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</si>
  <si>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</si>
  <si>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</si>
  <si>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</si>
  <si>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</si>
  <si>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</si>
  <si>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</si>
  <si>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</si>
  <si>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</si>
  <si>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</si>
  <si>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</si>
  <si>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</si>
  <si>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</si>
  <si>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</si>
  <si>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</si>
  <si>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</si>
  <si>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</si>
  <si>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</si>
  <si>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</si>
  <si>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</si>
  <si>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</si>
  <si>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</si>
  <si>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</si>
  <si>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</si>
  <si>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</si>
  <si>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</si>
  <si>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</si>
  <si>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</si>
  <si>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</si>
  <si>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</si>
  <si>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</si>
  <si>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</si>
  <si>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</si>
  <si>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</si>
  <si>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</si>
  <si>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</si>
  <si>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</si>
  <si>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</si>
  <si>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</si>
  <si>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</si>
  <si>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</si>
  <si>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</si>
  <si>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</si>
  <si>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</si>
  <si>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</si>
  <si>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</si>
  <si>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</si>
  <si>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</si>
  <si>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</si>
  <si>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</si>
  <si>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</si>
  <si>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</si>
  <si>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</si>
  <si>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</si>
  <si>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</si>
  <si>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</si>
  <si>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</si>
  <si>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</si>
  <si>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</si>
  <si>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</si>
  <si>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</si>
  <si>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</si>
  <si>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</si>
  <si>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</si>
  <si>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</si>
  <si>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</si>
  <si>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</si>
  <si>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</si>
  <si>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</si>
  <si>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</si>
  <si>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</si>
  <si>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</si>
  <si>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</si>
  <si>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</si>
  <si>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</si>
  <si>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</si>
  <si>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</si>
  <si>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</si>
  <si>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</si>
  <si>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</si>
  <si>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</si>
  <si>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</si>
  <si>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</si>
  <si>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</si>
  <si>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</si>
  <si>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</si>
  <si>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</si>
  <si>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</si>
  <si>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</si>
  <si>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</si>
  <si>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</si>
  <si>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</si>
  <si>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</si>
  <si>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</si>
  <si>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</si>
  <si>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</si>
  <si>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</si>
  <si>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</si>
  <si>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</si>
  <si>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</si>
  <si>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</si>
  <si>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</si>
  <si>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</si>
  <si>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</si>
  <si>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</si>
  <si>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</si>
  <si>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</si>
  <si>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</si>
  <si>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</si>
  <si>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</si>
  <si>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</si>
  <si>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</si>
  <si>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</si>
  <si>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</si>
  <si>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</si>
  <si>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</si>
  <si>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</si>
  <si>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</si>
  <si>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</si>
  <si>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</si>
  <si>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</si>
  <si>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</si>
  <si>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</si>
  <si>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</si>
  <si>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</si>
  <si>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</si>
  <si>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</si>
  <si>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</si>
  <si>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</si>
  <si>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</si>
  <si>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</si>
  <si>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</si>
  <si>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</si>
  <si>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</si>
  <si>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</si>
  <si>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</si>
  <si>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</si>
  <si>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</si>
  <si>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</si>
  <si>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</si>
  <si>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</si>
  <si>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</si>
  <si>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</si>
  <si>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</si>
  <si>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</si>
  <si>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</si>
  <si>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</si>
  <si>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</si>
  <si>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</si>
  <si>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</si>
  <si>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</si>
  <si>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</si>
  <si>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</si>
  <si>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</si>
  <si>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</si>
  <si>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</si>
  <si>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</si>
  <si>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</si>
  <si>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</si>
  <si>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</si>
  <si>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</si>
  <si>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</si>
  <si>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</si>
  <si>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</si>
  <si>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</si>
  <si>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</si>
  <si>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</si>
  <si>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</si>
  <si>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</si>
  <si>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</si>
  <si>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</si>
  <si>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</si>
  <si>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</si>
  <si>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</si>
  <si>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</si>
  <si>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</si>
  <si>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</si>
  <si>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</si>
  <si>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</si>
  <si>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</si>
  <si>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</si>
  <si>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</si>
  <si>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</si>
  <si>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</si>
  <si>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</si>
  <si>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</si>
  <si>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</si>
  <si>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</si>
  <si>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</si>
  <si>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</si>
  <si>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</si>
  <si>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</si>
  <si>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</si>
  <si>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</si>
  <si>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</si>
  <si>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</si>
  <si>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</si>
  <si>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</si>
  <si>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</si>
  <si>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</si>
  <si>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</si>
  <si>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</si>
  <si>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</si>
  <si>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</si>
  <si>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</si>
  <si>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</si>
  <si>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</si>
  <si>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</si>
  <si>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</si>
  <si>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</si>
  <si>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</si>
  <si>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</si>
  <si>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</si>
  <si>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</si>
  <si>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</si>
  <si>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</si>
  <si>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</si>
  <si>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</si>
  <si>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</si>
  <si>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</si>
  <si>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</si>
  <si>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</si>
  <si>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</si>
  <si>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</si>
  <si>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</si>
  <si>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</si>
  <si>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</si>
  <si>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</si>
  <si>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</si>
  <si>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</si>
  <si>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</si>
  <si>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</si>
  <si>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</si>
  <si>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</si>
  <si>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</si>
  <si>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</si>
  <si>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</si>
  <si>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</si>
  <si>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</si>
  <si>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</si>
  <si>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</si>
  <si>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</si>
  <si>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</si>
  <si>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</si>
  <si>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</si>
  <si>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</si>
  <si>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</si>
  <si>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</si>
  <si>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</si>
  <si>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</si>
  <si>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</si>
  <si>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</si>
  <si>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</si>
  <si>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</si>
  <si>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</si>
  <si>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</si>
  <si>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</si>
  <si>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</si>
  <si>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</si>
  <si>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</si>
  <si>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</si>
  <si>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</si>
  <si>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</si>
  <si>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</si>
  <si>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</si>
  <si>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</si>
  <si>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</si>
  <si>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</si>
  <si>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</si>
  <si>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</si>
  <si>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</si>
  <si>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</si>
  <si>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</si>
  <si>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</si>
  <si>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</si>
  <si>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</si>
  <si>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</si>
  <si>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</si>
  <si>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</si>
  <si>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</si>
  <si>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</si>
  <si>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</si>
  <si>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</si>
  <si>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</si>
  <si>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</si>
  <si>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</si>
  <si>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</si>
  <si>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</si>
  <si>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</si>
  <si>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</si>
  <si>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</si>
  <si>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</si>
  <si>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</si>
  <si>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</si>
  <si>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</si>
  <si>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</si>
  <si>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</si>
  <si>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</si>
  <si>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</si>
  <si>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</si>
  <si>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</si>
  <si>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</si>
  <si>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</si>
  <si>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</si>
  <si>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</si>
  <si>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</si>
  <si>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</si>
  <si>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</si>
  <si>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</si>
  <si>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</si>
  <si>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</si>
  <si>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</si>
  <si>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</si>
  <si>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</si>
  <si>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</si>
  <si>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</si>
  <si>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</si>
  <si>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</si>
  <si>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</si>
  <si>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</si>
  <si>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</si>
  <si>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</si>
  <si>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</si>
  <si>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</si>
  <si>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</si>
  <si>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</si>
  <si>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</si>
  <si>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</si>
  <si>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</si>
  <si>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</si>
  <si>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</si>
  <si>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</si>
  <si>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</si>
  <si>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</si>
  <si>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</si>
  <si>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</si>
  <si>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</si>
  <si>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</si>
  <si>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</si>
  <si>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</si>
  <si>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</si>
  <si>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</si>
  <si>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</si>
  <si>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</si>
  <si>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</si>
  <si>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</si>
  <si>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</si>
  <si>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</si>
  <si>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</si>
  <si>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</si>
  <si>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</si>
  <si>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</si>
  <si>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</si>
  <si>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</si>
  <si>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</si>
  <si>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</si>
  <si>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</si>
  <si>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</si>
  <si>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</si>
  <si>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</si>
  <si>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</si>
  <si>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</si>
  <si>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</si>
  <si>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</si>
  <si>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</si>
  <si>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</si>
  <si>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</si>
  <si>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</si>
  <si>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</si>
  <si>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</si>
  <si>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</si>
  <si>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</si>
  <si>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</si>
  <si>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</si>
  <si>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</si>
  <si>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</si>
  <si>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</si>
  <si>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</si>
  <si>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</si>
  <si>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</si>
  <si>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</si>
  <si>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</si>
  <si>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</si>
  <si>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</si>
  <si>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</si>
  <si>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</si>
  <si>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</si>
  <si>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</si>
  <si>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</si>
  <si>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</si>
  <si>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</si>
  <si>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</si>
  <si>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</si>
  <si>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</si>
  <si>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</si>
  <si>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</si>
  <si>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</si>
  <si>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</si>
  <si>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</si>
  <si>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</si>
  <si>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</si>
  <si>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</si>
  <si>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</si>
  <si>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</si>
  <si>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</si>
  <si>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</si>
  <si>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</si>
  <si>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</si>
  <si>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</si>
  <si>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</si>
  <si>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</si>
  <si>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</si>
  <si>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</si>
  <si>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</si>
  <si>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</si>
  <si>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</si>
  <si>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</si>
  <si>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</si>
  <si>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</si>
  <si>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</si>
  <si>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</si>
  <si>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</si>
  <si>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</si>
  <si>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</si>
  <si>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</si>
  <si>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</si>
  <si>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</si>
  <si>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</si>
  <si>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</si>
  <si>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</si>
  <si>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</si>
  <si>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</si>
  <si>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</si>
  <si>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</si>
  <si>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</si>
  <si>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</si>
  <si>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</si>
  <si>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</si>
  <si>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</si>
  <si>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</si>
  <si>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</si>
  <si>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</si>
  <si>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</si>
  <si>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</si>
  <si>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</si>
  <si>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</si>
  <si>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</si>
  <si>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</si>
  <si>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</si>
  <si>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</si>
  <si>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</si>
  <si>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</si>
  <si>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</si>
  <si>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</si>
  <si>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</si>
  <si>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</si>
  <si>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</si>
  <si>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</si>
  <si>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</si>
  <si>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</si>
  <si>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</si>
  <si>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</si>
  <si>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</si>
  <si>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</si>
  <si>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</si>
  <si>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</si>
  <si>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</si>
  <si>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</si>
  <si>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</si>
  <si>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</si>
  <si>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</si>
  <si>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</si>
  <si>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</si>
  <si>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</si>
  <si>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</si>
  <si>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</si>
  <si>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</si>
  <si>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</si>
  <si>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</si>
  <si>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</si>
  <si>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</si>
  <si>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</si>
  <si>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</si>
  <si>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</si>
  <si>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</si>
  <si>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</si>
  <si>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</si>
  <si>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</si>
  <si>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</si>
  <si>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</si>
  <si>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</si>
  <si>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</si>
  <si>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</si>
  <si>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</si>
  <si>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</si>
  <si>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</si>
  <si>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</si>
  <si>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</si>
  <si>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</si>
  <si>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</si>
  <si>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</si>
  <si>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</si>
  <si>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</si>
  <si>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</si>
  <si>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</si>
  <si>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</si>
  <si>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</si>
  <si>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</si>
  <si>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</si>
  <si>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</si>
  <si>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</si>
  <si>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</si>
  <si>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</si>
  <si>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</si>
  <si>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</si>
  <si>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</si>
  <si>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</si>
  <si>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</si>
  <si>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</si>
  <si>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</si>
  <si>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</si>
  <si>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</si>
  <si>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</si>
  <si>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</si>
  <si>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</si>
  <si>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</si>
  <si>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</si>
  <si>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</si>
  <si>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</si>
  <si>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</si>
  <si>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</si>
  <si>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</si>
  <si>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</si>
  <si>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</si>
  <si>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</si>
  <si>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</si>
  <si>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</si>
  <si>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</si>
  <si>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</si>
  <si>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</si>
  <si>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</si>
  <si>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</si>
  <si>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</si>
  <si>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</si>
  <si>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</si>
  <si>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</si>
  <si>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</si>
  <si>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</si>
  <si>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</si>
  <si>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</si>
  <si>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</si>
  <si>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</si>
  <si>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</si>
  <si>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</si>
  <si>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</si>
  <si>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</si>
  <si>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</si>
  <si>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</si>
  <si>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</si>
  <si>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</si>
  <si>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</si>
  <si>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</si>
  <si>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</si>
  <si>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</si>
  <si>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</si>
  <si>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</si>
  <si>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</si>
  <si>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</si>
  <si>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</si>
  <si>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</si>
  <si>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</si>
  <si>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</si>
  <si>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</si>
  <si>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</si>
  <si>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</si>
  <si>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</si>
  <si>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</si>
  <si>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</si>
  <si>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</si>
  <si>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</si>
  <si>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</si>
  <si>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</si>
  <si>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</si>
  <si>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</si>
  <si>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</si>
  <si>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</si>
  <si>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</si>
  <si>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</si>
  <si>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</si>
  <si>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</si>
  <si>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</si>
  <si>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</si>
  <si>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</si>
  <si>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</si>
  <si>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</si>
  <si>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</si>
  <si>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</si>
  <si>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</si>
  <si>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</si>
  <si>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</si>
  <si>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</si>
  <si>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</si>
  <si>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</si>
  <si>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</si>
  <si>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</si>
  <si>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</si>
  <si>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</si>
  <si>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</si>
  <si>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</si>
  <si>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</si>
  <si>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</si>
  <si>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</si>
  <si>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</si>
  <si>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</si>
  <si>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</si>
  <si>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</si>
  <si>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</si>
  <si>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</si>
  <si>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</si>
  <si>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</si>
  <si>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</si>
  <si>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</si>
  <si>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</si>
  <si>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</si>
  <si>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</si>
  <si>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</si>
  <si>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</si>
  <si>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</si>
  <si>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</si>
  <si>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</si>
  <si>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</si>
  <si>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</si>
  <si>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</si>
  <si>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</si>
  <si>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</si>
  <si>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</si>
  <si>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</si>
  <si>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</si>
  <si>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</si>
  <si>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</si>
  <si>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</si>
  <si>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</si>
  <si>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</si>
  <si>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</si>
  <si>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</si>
  <si>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</si>
  <si>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</si>
  <si>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</si>
  <si>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</si>
  <si>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</si>
  <si>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</si>
  <si>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</si>
  <si>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</si>
  <si>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</si>
  <si>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</si>
  <si>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</si>
  <si>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</si>
  <si>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</si>
  <si>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</si>
  <si>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</si>
  <si>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</si>
  <si>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</si>
  <si>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</si>
  <si>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</si>
  <si>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</si>
  <si>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</si>
  <si>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</si>
  <si>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</si>
  <si>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</si>
  <si>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</si>
  <si>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</si>
  <si>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</si>
  <si>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</si>
  <si>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</si>
  <si>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</si>
  <si>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</si>
  <si>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</si>
  <si>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</si>
  <si>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</si>
  <si>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</si>
  <si>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</si>
  <si>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</si>
  <si>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</si>
  <si>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</si>
  <si>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</si>
  <si>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</si>
  <si>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</si>
  <si>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</si>
  <si>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</si>
  <si>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</si>
  <si>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</si>
  <si>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</si>
  <si>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</si>
  <si>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</si>
  <si>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</si>
  <si>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</si>
  <si>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</si>
  <si>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</si>
  <si>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</si>
  <si>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</si>
  <si>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</si>
  <si>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</si>
  <si>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</si>
  <si>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</si>
  <si>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</si>
  <si>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</si>
  <si>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</si>
  <si>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</si>
  <si>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</si>
  <si>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</si>
  <si>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</si>
  <si>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</si>
  <si>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</si>
  <si>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</si>
  <si>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</si>
  <si>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</si>
  <si>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</si>
  <si>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</si>
  <si>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</si>
  <si>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</si>
  <si>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</si>
  <si>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</si>
  <si>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</si>
  <si>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</si>
  <si>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</si>
  <si>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</si>
  <si>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</si>
  <si>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</si>
  <si>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</si>
  <si>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</si>
  <si>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</si>
  <si>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</si>
  <si>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</si>
  <si>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</si>
  <si>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</si>
  <si>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</si>
  <si>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</si>
  <si>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</si>
  <si>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</si>
  <si>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</si>
  <si>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</si>
  <si>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</si>
  <si>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</si>
  <si>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</si>
  <si>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</si>
  <si>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</si>
  <si>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</si>
  <si>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</si>
  <si>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</si>
  <si>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</si>
  <si>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</si>
  <si>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</si>
  <si>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</si>
  <si>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</si>
  <si>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</si>
  <si>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</si>
  <si>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</si>
  <si>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</si>
  <si>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</si>
  <si>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</si>
  <si>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</si>
  <si>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</si>
  <si>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</si>
  <si>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</si>
  <si>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</si>
  <si>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</si>
  <si>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</si>
  <si>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</si>
  <si>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</si>
  <si>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</si>
  <si>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</si>
  <si>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</si>
  <si>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</si>
  <si>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</si>
  <si>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</si>
  <si>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</si>
  <si>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</si>
  <si>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</si>
  <si>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</si>
  <si>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</si>
  <si>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</si>
  <si>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</si>
  <si>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</si>
  <si>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</si>
  <si>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</si>
  <si>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</si>
  <si>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</si>
  <si>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</si>
  <si>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</si>
  <si>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</si>
  <si>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</si>
  <si>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</si>
  <si>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</si>
  <si>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</si>
  <si>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</si>
  <si>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</si>
  <si>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</si>
  <si>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</si>
  <si>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农业生态资源保护</t>
  </si>
  <si>
    <t>2130142</t>
  </si>
  <si>
    <t xml:space="preserve">     农村道路建设</t>
  </si>
  <si>
    <t>2130148</t>
  </si>
  <si>
    <t xml:space="preserve">     渔业发展</t>
  </si>
  <si>
    <t>2130152</t>
  </si>
  <si>
    <t xml:space="preserve">     对高校毕业生到基层任职补助</t>
  </si>
  <si>
    <t>2130153</t>
  </si>
  <si>
    <t xml:space="preserve">     耕地建设与利用</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</si>
  <si>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</si>
  <si>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</si>
  <si>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</si>
  <si>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</si>
  <si>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</si>
  <si>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</si>
  <si>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</si>
  <si>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</si>
  <si>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</si>
  <si>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</si>
  <si>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</si>
  <si>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</si>
  <si>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</si>
  <si>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</si>
  <si>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</si>
  <si>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</si>
  <si>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</si>
  <si>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</si>
  <si>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</si>
  <si>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</si>
  <si>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</si>
  <si>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</si>
  <si>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</si>
  <si>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</si>
  <si>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</si>
  <si>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</si>
  <si>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</si>
  <si>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</si>
  <si>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</si>
  <si>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</si>
  <si>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</si>
  <si>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</si>
  <si>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</si>
  <si>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</si>
  <si>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</si>
  <si>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</si>
  <si>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</si>
  <si>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</si>
  <si>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</si>
  <si>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</si>
  <si>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</si>
  <si>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</si>
  <si>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</si>
  <si>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</si>
  <si>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</si>
  <si>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</si>
  <si>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</si>
  <si>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</si>
  <si>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</si>
  <si>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</si>
  <si>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</si>
  <si>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</si>
  <si>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</si>
  <si>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</si>
  <si>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</si>
  <si>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</si>
  <si>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</si>
  <si>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</si>
  <si>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</si>
  <si>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</si>
  <si>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</si>
  <si>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</si>
  <si>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</si>
  <si>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</si>
  <si>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</si>
  <si>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</si>
  <si>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</si>
  <si>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</si>
  <si>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</si>
  <si>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</si>
  <si>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</si>
  <si>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</si>
  <si>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</si>
  <si>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</si>
  <si>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</si>
  <si>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</si>
  <si>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</si>
  <si>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</si>
  <si>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</si>
  <si>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</si>
  <si>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</si>
  <si>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</si>
  <si>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</si>
  <si>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</si>
  <si>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</si>
  <si>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</si>
  <si>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</si>
  <si>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</si>
  <si>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</si>
  <si>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</si>
  <si>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</si>
  <si>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</si>
  <si>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</si>
  <si>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</si>
  <si>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</si>
  <si>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</si>
  <si>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</si>
  <si>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</si>
  <si>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</si>
  <si>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</si>
  <si>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</si>
  <si>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</si>
  <si>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</si>
  <si>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</si>
  <si>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</si>
  <si>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</si>
  <si>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</si>
  <si>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</si>
  <si>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</si>
  <si>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</si>
  <si>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</si>
  <si>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</si>
  <si>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</si>
  <si>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</si>
  <si>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</si>
  <si>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</si>
  <si>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</si>
  <si>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</si>
  <si>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</si>
  <si>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</si>
  <si>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</si>
  <si>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</si>
  <si>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</si>
  <si>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</si>
  <si>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</si>
  <si>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</si>
  <si>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</si>
  <si>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</si>
  <si>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</si>
  <si>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</si>
  <si>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</si>
  <si>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</si>
  <si>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</si>
  <si>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</si>
  <si>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</si>
  <si>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</si>
  <si>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</si>
  <si>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</si>
  <si>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</si>
  <si>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</si>
  <si>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</si>
  <si>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</si>
  <si>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</si>
  <si>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</si>
  <si>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</si>
  <si>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</si>
  <si>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</si>
  <si>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</si>
  <si>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</si>
  <si>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</si>
  <si>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</si>
  <si>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</si>
  <si>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</si>
  <si>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</si>
  <si>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</si>
  <si>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</si>
  <si>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</si>
  <si>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</si>
  <si>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</si>
  <si>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</si>
  <si>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</si>
  <si>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</si>
  <si>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</si>
  <si>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</si>
  <si>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</si>
  <si>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</si>
  <si>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</si>
  <si>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</si>
  <si>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</si>
  <si>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</si>
  <si>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</si>
  <si>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</si>
  <si>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</si>
  <si>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</si>
  <si>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</si>
  <si>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</si>
  <si>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</si>
  <si>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</si>
  <si>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</si>
  <si>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</si>
  <si>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</si>
  <si>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</si>
  <si>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</si>
  <si>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</si>
  <si>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</si>
  <si>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</si>
  <si>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</si>
  <si>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</si>
  <si>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</si>
  <si>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</si>
  <si>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</si>
  <si>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</si>
  <si>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</si>
  <si>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</si>
  <si>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</si>
  <si>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</si>
  <si>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</si>
  <si>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</si>
  <si>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</si>
  <si>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</si>
  <si>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</si>
  <si>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</si>
  <si>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</si>
  <si>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</si>
  <si>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</si>
  <si>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</si>
  <si>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</si>
  <si>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</si>
  <si>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</si>
  <si>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</si>
  <si>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</si>
  <si>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</si>
  <si>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</si>
  <si>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</si>
  <si>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</si>
  <si>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</si>
  <si>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</si>
  <si>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</si>
  <si>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</si>
  <si>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</si>
  <si>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</si>
  <si>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</si>
  <si>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</si>
  <si>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</si>
  <si>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</si>
  <si>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</si>
  <si>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</si>
  <si>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</si>
  <si>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</si>
  <si>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</si>
  <si>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</si>
  <si>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</si>
  <si>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</si>
  <si>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</si>
  <si>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</si>
  <si>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</si>
  <si>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</si>
  <si>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</si>
  <si>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</si>
  <si>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</si>
  <si>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</si>
  <si>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</si>
  <si>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</si>
  <si>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</si>
  <si>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</si>
  <si>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</si>
  <si>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</si>
  <si>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</si>
  <si>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</si>
  <si>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</si>
  <si>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</si>
  <si>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</si>
  <si>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</si>
  <si>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</si>
  <si>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</si>
  <si>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</si>
  <si>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</si>
  <si>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</si>
  <si>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</si>
  <si>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</si>
  <si>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</si>
  <si>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</si>
  <si>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</si>
  <si>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</si>
  <si>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</si>
  <si>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</si>
  <si>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</si>
  <si>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</si>
  <si>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</si>
  <si>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</si>
  <si>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</si>
  <si>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</si>
  <si>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</si>
  <si>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</si>
  <si>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</si>
  <si>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</si>
  <si>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</si>
  <si>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</si>
  <si>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</si>
  <si>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</si>
  <si>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</si>
  <si>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</si>
  <si>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</si>
  <si>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</si>
  <si>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</si>
  <si>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</si>
  <si>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</si>
  <si>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</si>
  <si>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</si>
  <si>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</si>
  <si>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</si>
  <si>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</si>
  <si>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</si>
  <si>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</si>
  <si>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</si>
  <si>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</si>
  <si>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</si>
  <si>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</si>
  <si>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</si>
  <si>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</si>
  <si>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</si>
  <si>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</si>
  <si>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</si>
  <si>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</si>
  <si>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</si>
  <si>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</si>
  <si>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</si>
  <si>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</si>
  <si>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</si>
  <si>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</si>
  <si>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</si>
  <si>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</si>
  <si>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</si>
  <si>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</si>
  <si>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</si>
  <si>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</si>
  <si>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</si>
  <si>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</si>
  <si>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</si>
  <si>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</si>
  <si>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</si>
  <si>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</si>
  <si>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</si>
  <si>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</si>
  <si>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</si>
  <si>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</si>
  <si>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</si>
  <si>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</si>
  <si>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</si>
  <si>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</si>
  <si>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</si>
  <si>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</si>
  <si>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</si>
  <si>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</si>
  <si>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</si>
  <si>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</si>
  <si>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</si>
  <si>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</si>
  <si>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</si>
  <si>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</si>
  <si>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</si>
  <si>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</si>
  <si>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</si>
  <si>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</si>
  <si>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</si>
  <si>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</si>
  <si>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</si>
  <si>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</si>
  <si>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</si>
  <si>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</si>
  <si>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</si>
  <si>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</si>
  <si>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</si>
  <si>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</si>
  <si>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</si>
  <si>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</si>
  <si>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</si>
  <si>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</si>
  <si>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</si>
  <si>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</si>
  <si>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</si>
  <si>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</si>
  <si>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</si>
  <si>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</si>
  <si>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</si>
  <si>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</si>
  <si>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</si>
  <si>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</si>
  <si>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</si>
  <si>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</si>
  <si>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</si>
  <si>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</si>
  <si>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</si>
  <si>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</si>
  <si>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</si>
  <si>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</si>
  <si>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</si>
  <si>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</si>
  <si>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</si>
  <si>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</si>
  <si>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</si>
  <si>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</si>
  <si>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</si>
  <si>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</si>
  <si>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</si>
  <si>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</si>
  <si>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</si>
  <si>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</si>
  <si>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</si>
  <si>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</si>
  <si>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</si>
  <si>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</si>
  <si>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</si>
  <si>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</si>
  <si>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</si>
  <si>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</si>
  <si>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</si>
  <si>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</si>
  <si>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</si>
  <si>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</si>
  <si>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</si>
  <si>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</si>
  <si>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</si>
  <si>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</si>
  <si>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</si>
  <si>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</si>
  <si>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</si>
  <si>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</si>
  <si>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</si>
  <si>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</si>
  <si>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</si>
  <si>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</si>
  <si>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</si>
  <si>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</si>
  <si>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</si>
  <si>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</si>
  <si>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</si>
  <si>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</si>
  <si>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</si>
  <si>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</si>
  <si>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</si>
  <si>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</si>
  <si>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</si>
  <si>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</si>
  <si>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</si>
  <si>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</si>
  <si>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</si>
  <si>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</si>
  <si>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</si>
  <si>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</si>
  <si>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</si>
  <si>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</si>
  <si>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</si>
  <si>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</si>
  <si>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</si>
  <si>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</si>
  <si>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</si>
  <si>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</si>
  <si>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</si>
  <si>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</si>
  <si>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</si>
  <si>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</si>
  <si>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</si>
  <si>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</si>
  <si>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</si>
  <si>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</si>
  <si>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</si>
  <si>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</si>
  <si>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</si>
  <si>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</si>
  <si>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</si>
  <si>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</si>
  <si>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</si>
  <si>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</si>
  <si>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</si>
  <si>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</si>
  <si>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</si>
  <si>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</si>
  <si>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</si>
  <si>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</si>
  <si>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</si>
  <si>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</si>
  <si>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</si>
  <si>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</si>
  <si>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</si>
  <si>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</si>
  <si>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</si>
  <si>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</si>
  <si>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</si>
  <si>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</si>
  <si>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</si>
  <si>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</si>
  <si>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</si>
  <si>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</si>
  <si>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</si>
  <si>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</si>
  <si>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</si>
  <si>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</si>
  <si>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</si>
  <si>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</si>
  <si>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</si>
  <si>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</si>
  <si>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</si>
  <si>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</si>
  <si>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</si>
  <si>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</si>
  <si>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</si>
  <si>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</si>
  <si>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</si>
  <si>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</si>
  <si>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</si>
  <si>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</si>
  <si>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</si>
  <si>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</si>
  <si>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</si>
  <si>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</si>
  <si>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</si>
  <si>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</si>
  <si>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</si>
  <si>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</si>
  <si>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</si>
  <si>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</si>
  <si>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</si>
  <si>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</si>
  <si>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</si>
  <si>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</si>
  <si>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</si>
  <si>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</si>
  <si>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</si>
  <si>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</si>
  <si>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</si>
  <si>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</si>
  <si>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</si>
  <si>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</si>
  <si>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</si>
  <si>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</si>
  <si>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</si>
  <si>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</si>
  <si>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</si>
  <si>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</si>
  <si>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</si>
  <si>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</si>
  <si>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</si>
  <si>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</si>
  <si>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</si>
  <si>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</si>
  <si>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</si>
  <si>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</si>
  <si>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</si>
  <si>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</si>
  <si>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</si>
  <si>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</si>
  <si>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</si>
  <si>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</si>
  <si>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</si>
  <si>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</si>
  <si>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</si>
  <si>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</si>
  <si>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</si>
  <si>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</si>
  <si>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</si>
  <si>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</si>
  <si>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</si>
  <si>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</si>
  <si>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</si>
  <si>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</si>
  <si>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</si>
  <si>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</si>
  <si>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</si>
  <si>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</si>
  <si>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</si>
  <si>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</si>
  <si>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</si>
  <si>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</si>
  <si>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</si>
  <si>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</si>
  <si>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</si>
  <si>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</si>
  <si>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</si>
  <si>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</si>
  <si>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</si>
  <si>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</si>
  <si>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</si>
  <si>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</si>
  <si>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</si>
  <si>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</si>
  <si>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</si>
  <si>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</si>
  <si>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</si>
  <si>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</si>
  <si>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</si>
  <si>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</si>
  <si>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</si>
  <si>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</si>
  <si>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</si>
  <si>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</si>
  <si>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</si>
  <si>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</si>
  <si>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</si>
  <si>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</si>
  <si>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</si>
  <si>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</si>
  <si>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</si>
  <si>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</si>
  <si>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</si>
  <si>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</si>
  <si>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</si>
  <si>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</si>
  <si>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</si>
  <si>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</si>
  <si>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</si>
  <si>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</si>
  <si>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</si>
  <si>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</si>
  <si>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</si>
  <si>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</si>
  <si>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</si>
  <si>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</si>
  <si>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</si>
  <si>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</si>
  <si>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</si>
  <si>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</si>
  <si>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</si>
  <si>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</si>
  <si>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</si>
  <si>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</si>
  <si>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</si>
  <si>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</si>
  <si>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</si>
  <si>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</si>
  <si>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</si>
  <si>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</si>
  <si>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</si>
  <si>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</si>
  <si>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</si>
  <si>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</si>
  <si>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</si>
  <si>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</si>
  <si>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</si>
  <si>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</si>
  <si>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</si>
  <si>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</si>
  <si>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</si>
  <si>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</si>
  <si>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</si>
  <si>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</si>
  <si>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</si>
  <si>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</si>
  <si>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</si>
  <si>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</si>
  <si>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</si>
  <si>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</si>
  <si>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</si>
  <si>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</si>
  <si>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</si>
  <si>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</si>
  <si>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</si>
  <si>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</si>
  <si>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</si>
  <si>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</si>
  <si>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</si>
  <si>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</si>
  <si>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</si>
  <si>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</si>
  <si>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</si>
  <si>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</si>
  <si>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</si>
  <si>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</si>
  <si>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</si>
  <si>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</si>
  <si>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</si>
  <si>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</si>
  <si>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</si>
  <si>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</si>
  <si>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</si>
  <si>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</si>
  <si>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</si>
  <si>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</si>
  <si>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</si>
  <si>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</si>
  <si>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</si>
  <si>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</si>
  <si>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</si>
  <si>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</si>
  <si>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</si>
  <si>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</si>
  <si>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</si>
  <si>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</si>
  <si>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</si>
  <si>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</si>
  <si>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</si>
  <si>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</si>
  <si>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</si>
  <si>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</si>
  <si>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</si>
  <si>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</si>
  <si>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</si>
  <si>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</si>
  <si>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</si>
  <si>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</si>
  <si>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</si>
  <si>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</si>
  <si>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</si>
  <si>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</si>
  <si>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</si>
  <si>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</si>
  <si>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</si>
  <si>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</si>
  <si>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</si>
  <si>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</si>
  <si>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</si>
  <si>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</si>
  <si>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</si>
  <si>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</si>
  <si>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</si>
  <si>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</si>
  <si>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</si>
  <si>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</si>
  <si>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</si>
  <si>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</si>
  <si>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</si>
  <si>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</si>
  <si>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</si>
  <si>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</si>
  <si>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</si>
  <si>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</si>
  <si>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</si>
  <si>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</si>
  <si>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</si>
  <si>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</si>
  <si>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</si>
  <si>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</si>
  <si>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</si>
  <si>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</si>
  <si>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</si>
  <si>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</si>
  <si>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</si>
  <si>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</si>
  <si>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</si>
  <si>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</si>
  <si>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</si>
  <si>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</si>
  <si>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</si>
  <si>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</si>
  <si>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</si>
  <si>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</si>
  <si>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</si>
  <si>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</si>
  <si>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</si>
  <si>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</si>
  <si>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</si>
  <si>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</si>
  <si>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</si>
  <si>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</si>
  <si>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</si>
  <si>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</si>
  <si>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</si>
  <si>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</si>
  <si>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</si>
  <si>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</si>
  <si>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</si>
  <si>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</si>
  <si>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</si>
  <si>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</si>
  <si>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</si>
  <si>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</si>
  <si>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</si>
  <si>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</si>
  <si>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</si>
  <si>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</si>
  <si>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</si>
  <si>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</si>
  <si>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</si>
  <si>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</si>
  <si>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</si>
  <si>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</si>
  <si>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</si>
  <si>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</si>
  <si>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</si>
  <si>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</si>
  <si>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</si>
  <si>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</si>
  <si>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</si>
  <si>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</si>
  <si>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</si>
  <si>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</si>
  <si>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</si>
  <si>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</si>
  <si>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</si>
  <si>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</si>
  <si>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</si>
  <si>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</si>
  <si>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</si>
  <si>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</si>
  <si>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</si>
  <si>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</si>
  <si>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</si>
  <si>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</si>
  <si>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</si>
  <si>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</si>
  <si>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</si>
  <si>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</si>
  <si>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</si>
  <si>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</si>
  <si>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</si>
  <si>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</si>
  <si>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</si>
  <si>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</si>
  <si>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</si>
  <si>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</si>
  <si>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</si>
  <si>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</si>
  <si>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</si>
  <si>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</si>
  <si>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</si>
  <si>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</si>
  <si>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</si>
  <si>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</si>
  <si>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</si>
  <si>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</si>
  <si>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</si>
  <si>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</si>
  <si>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</si>
  <si>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</si>
  <si>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</si>
  <si>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</si>
  <si>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</si>
  <si>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</si>
  <si>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</si>
  <si>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</si>
  <si>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</si>
  <si>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</si>
  <si>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</si>
  <si>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</si>
  <si>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2025年姚安县县本级一般公共预算政府预算经济分类表（基本支出）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</si>
  <si>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</si>
  <si>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</si>
  <si>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</si>
  <si>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</si>
  <si>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</si>
  <si>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</si>
  <si>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</si>
  <si>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</si>
  <si>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</si>
  <si>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</si>
  <si>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</si>
  <si>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</si>
  <si>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</si>
  <si>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</si>
  <si>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</si>
  <si>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</si>
  <si>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</si>
  <si>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</si>
  <si>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</si>
  <si>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</si>
  <si>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</si>
  <si>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</si>
  <si>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</si>
  <si>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</si>
  <si>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</si>
  <si>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</si>
  <si>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</si>
  <si>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</si>
  <si>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</si>
  <si>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2025年姚安县县本级一般公共预算支出表(县对下转移支付项目)</t>
  </si>
  <si>
    <t>项       目</t>
  </si>
  <si>
    <t>一般公共服务支出</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</si>
  <si>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</si>
  <si>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</si>
  <si>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</si>
  <si>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</si>
  <si>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</si>
  <si>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</si>
  <si>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</si>
  <si>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</si>
  <si>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</si>
  <si>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</si>
  <si>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</si>
  <si>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</si>
  <si>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</si>
  <si>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</si>
  <si>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</si>
  <si>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</si>
  <si>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</si>
  <si>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</si>
  <si>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</si>
  <si>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说明：姚安县实行乡财县管，乡镇属于一个预算单位，县级不再对下转移支付，无对下转移支付项目，此表为空。</t>
  </si>
  <si>
    <t>1-7  2025年姚安县分地区税收返还和转移支付预算表</t>
  </si>
  <si>
    <t>乡镇</t>
  </si>
  <si>
    <t>税收返还</t>
  </si>
  <si>
    <t>转移支付</t>
  </si>
  <si>
    <t>一、提前下达数</t>
  </si>
  <si>
    <t>栋川镇</t>
  </si>
  <si>
    <t>光禄镇</t>
  </si>
  <si>
    <t>前场镇</t>
  </si>
  <si>
    <t>弥兴镇</t>
  </si>
  <si>
    <t>官屯镇</t>
  </si>
  <si>
    <t>太平镇</t>
  </si>
  <si>
    <t>大河口乡</t>
  </si>
  <si>
    <t>左门乡</t>
  </si>
  <si>
    <t>适中乡</t>
  </si>
  <si>
    <t>二、预算数</t>
  </si>
  <si>
    <t>说明：姚安县实行乡财县管，乡镇属于一个预算单位，县级不再对下转移支付，无税收返还和转移支付，此表为空。</t>
  </si>
  <si>
    <t>1-8  2025年姚安县县本级“三公”经费预算财政拨款情况统计表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</si>
  <si>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</si>
  <si>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</si>
  <si>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</si>
  <si>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</si>
  <si>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</si>
  <si>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</si>
  <si>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</si>
  <si>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</si>
  <si>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2025年姚安县“三公”经费预算安排1074.14万元，比上年预算数1108万元减少33.86万元，下降3.06%。其中：因公出国（境）费0万元，与上年预算数一致，公务接待费221.14万元，较上年预算数254万元减少32.86万元，下降12.94%；公务用车购置及运行费853万元，其中：公务用车购置费264万元，与上年预算数264万元持平，公务用车运行费589万元，较上年预算数590万元减少1万元，下降0.17%。2025年“三公”经费预算数较2024年减少的原因主要是公务接待费减少，姚安县认真贯彻落实《楚雄州习惯过紧日子专项行动方案》《中共楚雄州委办公室  楚雄州人民政府办公室关于贯彻落实中央八项规定精神进一步规范行政运行经费支出的通知》，大力践行作风革命、效能革命，以财政资金监管“清源行动”为契机，全力推进“清廉姚安”建设，坚决防范纠治“新形象工程”，勤俭节约办一切事业，把过紧日子作为习惯、形成常态，大力压减公务接待费。</t>
  </si>
  <si>
    <t>2-1 2025年姚安县政府性基金预算收入情况表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</si>
  <si>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</si>
  <si>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</si>
  <si>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</si>
  <si>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</si>
  <si>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</si>
  <si>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</si>
  <si>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</si>
  <si>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</si>
  <si>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</si>
  <si>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</si>
  <si>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</si>
  <si>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</si>
  <si>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</si>
  <si>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</si>
  <si>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</si>
  <si>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</si>
  <si>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</si>
  <si>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</si>
  <si>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</si>
  <si>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</si>
  <si>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</si>
  <si>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</si>
  <si>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</si>
  <si>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</si>
  <si>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</si>
  <si>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</si>
  <si>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</si>
  <si>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</si>
  <si>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</si>
  <si>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</si>
  <si>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</si>
  <si>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</si>
  <si>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</si>
  <si>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</si>
  <si>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</si>
  <si>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</si>
  <si>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</si>
  <si>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</si>
  <si>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</si>
  <si>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</si>
  <si>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</si>
  <si>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</si>
  <si>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</si>
  <si>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</si>
  <si>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</si>
  <si>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</si>
  <si>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</si>
  <si>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</si>
  <si>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</si>
  <si>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</si>
  <si>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</si>
  <si>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</si>
  <si>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</si>
  <si>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2-2 2025年姚安县政府性基金预算支出情况表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</si>
  <si>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</si>
  <si>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</si>
  <si>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</si>
  <si>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</si>
  <si>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</si>
  <si>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</si>
  <si>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</si>
  <si>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</si>
  <si>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</si>
  <si>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</si>
  <si>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</si>
  <si>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</si>
  <si>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</si>
  <si>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</si>
  <si>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</si>
  <si>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</si>
  <si>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</si>
  <si>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</si>
  <si>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</si>
  <si>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</si>
  <si>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</si>
  <si>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</si>
  <si>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</si>
  <si>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</si>
  <si>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</si>
  <si>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</si>
  <si>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</si>
  <si>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</si>
  <si>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</si>
  <si>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</si>
  <si>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</si>
  <si>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</si>
  <si>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</si>
  <si>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</si>
  <si>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</si>
  <si>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</si>
  <si>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</si>
  <si>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</si>
  <si>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</si>
  <si>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</si>
  <si>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</si>
  <si>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</si>
  <si>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</si>
  <si>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</si>
  <si>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</si>
  <si>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</si>
  <si>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</si>
  <si>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</si>
  <si>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</si>
  <si>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</si>
  <si>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</si>
  <si>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三、卫生健康支出</t>
  </si>
  <si>
    <t>　　　超长期特别国债安排的支出</t>
  </si>
  <si>
    <t>　　　　公立医院</t>
  </si>
  <si>
    <t>　　　　基层医疗卫生机构</t>
  </si>
  <si>
    <t>　　　　公共卫生机构</t>
  </si>
  <si>
    <t>　　　　托育机构</t>
  </si>
  <si>
    <t>　　　　其他卫生健康支出</t>
  </si>
  <si>
    <t>四、节能环保支出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</si>
  <si>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</si>
  <si>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</si>
  <si>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</si>
  <si>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</si>
  <si>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</si>
  <si>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</si>
  <si>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</si>
  <si>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</si>
  <si>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</si>
  <si>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</si>
  <si>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</si>
  <si>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五、城乡社区支出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</si>
  <si>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</si>
  <si>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</si>
  <si>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</si>
  <si>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</si>
  <si>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</si>
  <si>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</si>
  <si>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</si>
  <si>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</si>
  <si>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</si>
  <si>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</si>
  <si>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</si>
  <si>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</si>
  <si>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</si>
  <si>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</si>
  <si>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</si>
  <si>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</si>
  <si>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</si>
  <si>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</si>
  <si>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</si>
  <si>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</si>
  <si>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</si>
  <si>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</si>
  <si>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</si>
  <si>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</si>
  <si>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</si>
  <si>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2120815</t>
  </si>
  <si>
    <t>　　　农村社会事业支出</t>
  </si>
  <si>
    <t>2120816</t>
  </si>
  <si>
    <t>　　　农业农村生态环境支出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</si>
  <si>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</si>
  <si>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</si>
  <si>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</si>
  <si>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</si>
  <si>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</si>
  <si>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</si>
  <si>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</si>
  <si>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</si>
  <si>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</si>
  <si>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</si>
  <si>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</si>
  <si>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</si>
  <si>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</si>
  <si>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</si>
  <si>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</si>
  <si>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</si>
  <si>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</si>
  <si>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</si>
  <si>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</si>
  <si>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</si>
  <si>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</si>
  <si>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</si>
  <si>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</si>
  <si>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</si>
  <si>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</si>
  <si>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</si>
  <si>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</si>
  <si>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</si>
  <si>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</si>
  <si>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</si>
  <si>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</si>
  <si>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</si>
  <si>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</si>
  <si>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</si>
  <si>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</si>
  <si>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</si>
  <si>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</si>
  <si>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</si>
  <si>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</si>
  <si>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</si>
  <si>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</si>
  <si>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</si>
  <si>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</si>
  <si>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</si>
  <si>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</si>
  <si>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</si>
  <si>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</si>
  <si>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</si>
  <si>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</si>
  <si>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</si>
  <si>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</si>
  <si>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</si>
  <si>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</si>
  <si>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</si>
  <si>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</si>
  <si>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</si>
  <si>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</si>
  <si>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</si>
  <si>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</si>
  <si>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</si>
  <si>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</si>
  <si>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</si>
  <si>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</si>
  <si>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</si>
  <si>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</si>
  <si>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</si>
  <si>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六、农林水支出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</si>
  <si>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</si>
  <si>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</si>
  <si>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</si>
  <si>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</si>
  <si>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</si>
  <si>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</si>
  <si>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</si>
  <si>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</si>
  <si>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</si>
  <si>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</si>
  <si>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</si>
  <si>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</si>
  <si>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</si>
  <si>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</si>
  <si>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</si>
  <si>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</si>
  <si>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</si>
  <si>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</si>
  <si>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</si>
  <si>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</si>
  <si>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</si>
  <si>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</si>
  <si>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</si>
  <si>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</si>
  <si>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</si>
  <si>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</si>
  <si>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</si>
  <si>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</si>
  <si>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</si>
  <si>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</si>
  <si>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</si>
  <si>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</si>
  <si>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大中型水库移民后期扶持基金支出</t>
  </si>
  <si>
    <t>　　　移民补助</t>
  </si>
  <si>
    <t>　　　基础设施建设和经济发展</t>
  </si>
  <si>
    <t>　　　其他大中型水库移民后期扶持基金支出</t>
  </si>
  <si>
    <t>七、交通运输支出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</si>
  <si>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</si>
  <si>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</si>
  <si>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</si>
  <si>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</si>
  <si>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</si>
  <si>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</si>
  <si>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</si>
  <si>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</si>
  <si>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</si>
  <si>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</si>
  <si>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</si>
  <si>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</si>
  <si>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</si>
  <si>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</si>
  <si>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</si>
  <si>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</si>
  <si>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</si>
  <si>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</si>
  <si>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</si>
  <si>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</si>
  <si>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</si>
  <si>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</si>
  <si>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</si>
  <si>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</si>
  <si>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</si>
  <si>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</si>
  <si>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</si>
  <si>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</si>
  <si>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</si>
  <si>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</si>
  <si>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</si>
  <si>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</si>
  <si>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</si>
  <si>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</si>
  <si>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</si>
  <si>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</si>
  <si>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</si>
  <si>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</si>
  <si>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</si>
  <si>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</si>
  <si>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</si>
  <si>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</si>
  <si>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</si>
  <si>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</si>
  <si>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</si>
  <si>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</si>
  <si>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</si>
  <si>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</si>
  <si>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</si>
  <si>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</si>
  <si>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</si>
  <si>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</si>
  <si>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</si>
  <si>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</si>
  <si>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</si>
  <si>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</si>
  <si>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</si>
  <si>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</si>
  <si>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</si>
  <si>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</si>
  <si>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</si>
  <si>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</si>
  <si>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</si>
  <si>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</si>
  <si>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</si>
  <si>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</si>
  <si>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</si>
  <si>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</si>
  <si>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</si>
  <si>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</si>
  <si>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</si>
  <si>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</si>
  <si>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</si>
  <si>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</si>
  <si>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</si>
  <si>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</si>
  <si>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</si>
  <si>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</si>
  <si>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</si>
  <si>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</si>
  <si>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</si>
  <si>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</si>
  <si>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</si>
  <si>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</si>
  <si>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</si>
  <si>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</si>
  <si>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</si>
  <si>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</si>
  <si>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</si>
  <si>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</si>
  <si>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</si>
  <si>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</si>
  <si>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</si>
  <si>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</si>
  <si>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</si>
  <si>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</si>
  <si>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</si>
  <si>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八、资源勘探工业信息等支出</t>
  </si>
  <si>
    <t>21562</t>
  </si>
  <si>
    <t xml:space="preserve">    农网还贷资金支出</t>
  </si>
  <si>
    <t>2156202</t>
  </si>
  <si>
    <t xml:space="preserve">      地方农网还贷资金支出</t>
  </si>
  <si>
    <t>2156299</t>
  </si>
  <si>
    <t xml:space="preserve">      其他农网还贷资金支出</t>
  </si>
  <si>
    <t>九、其他支出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</si>
  <si>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</si>
  <si>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</si>
  <si>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</si>
  <si>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</si>
  <si>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</si>
  <si>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</si>
  <si>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</si>
  <si>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</si>
  <si>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</si>
  <si>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</si>
  <si>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</si>
  <si>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</si>
  <si>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</si>
  <si>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</si>
  <si>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</si>
  <si>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</si>
  <si>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</si>
  <si>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</si>
  <si>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</si>
  <si>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</si>
  <si>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</si>
  <si>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</si>
  <si>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</si>
  <si>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</si>
  <si>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</si>
  <si>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</si>
  <si>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</si>
  <si>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</si>
  <si>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</si>
  <si>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</si>
  <si>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</si>
  <si>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</si>
  <si>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</si>
  <si>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</si>
  <si>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</si>
  <si>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</si>
  <si>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</si>
  <si>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</si>
  <si>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</si>
  <si>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</si>
  <si>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</si>
  <si>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</si>
  <si>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</si>
  <si>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</si>
  <si>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</si>
  <si>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</si>
  <si>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</si>
  <si>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</si>
  <si>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</si>
  <si>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　　超长期特别国债安排的其他支出</t>
  </si>
  <si>
    <t>　　　其他支出</t>
  </si>
  <si>
    <t>十、债务付息支出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</si>
  <si>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</si>
  <si>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</si>
  <si>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</si>
  <si>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</si>
  <si>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</si>
  <si>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</si>
  <si>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</si>
  <si>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</si>
  <si>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</si>
  <si>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</si>
  <si>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</si>
  <si>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</si>
  <si>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</si>
  <si>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</si>
  <si>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</si>
  <si>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</si>
  <si>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</si>
  <si>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</si>
  <si>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</si>
  <si>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</si>
  <si>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</si>
  <si>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</si>
  <si>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</si>
  <si>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</si>
  <si>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</si>
  <si>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</si>
  <si>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</si>
  <si>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</si>
  <si>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</si>
  <si>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</si>
  <si>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</si>
  <si>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</si>
  <si>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十一、债务发行费用支出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</si>
  <si>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</si>
  <si>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</si>
  <si>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</si>
  <si>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</si>
  <si>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</si>
  <si>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</si>
  <si>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</si>
  <si>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</si>
  <si>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</si>
  <si>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</si>
  <si>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</si>
  <si>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</si>
  <si>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</si>
  <si>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</si>
  <si>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</si>
  <si>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</si>
  <si>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</si>
  <si>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</si>
  <si>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</si>
  <si>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</si>
  <si>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</si>
  <si>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</si>
  <si>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</si>
  <si>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</si>
  <si>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</si>
  <si>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</si>
  <si>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</si>
  <si>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</si>
  <si>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</si>
  <si>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</si>
  <si>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</si>
  <si>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</si>
  <si>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</si>
  <si>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</si>
  <si>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十二、抗疫特别国债安排的支出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</si>
  <si>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</si>
  <si>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</si>
  <si>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</si>
  <si>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</si>
  <si>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</si>
  <si>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</si>
  <si>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</si>
  <si>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</si>
  <si>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</si>
  <si>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</si>
  <si>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</si>
  <si>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</si>
  <si>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</si>
  <si>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</si>
  <si>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</si>
  <si>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</si>
  <si>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</si>
  <si>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</si>
  <si>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</si>
  <si>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</si>
  <si>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</si>
  <si>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</si>
  <si>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</si>
  <si>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</si>
  <si>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</si>
  <si>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</si>
  <si>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</si>
  <si>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</si>
  <si>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</si>
  <si>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</si>
  <si>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</si>
  <si>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</si>
  <si>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</si>
  <si>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</si>
  <si>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</si>
  <si>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</si>
  <si>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</si>
  <si>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</si>
  <si>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</si>
  <si>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</si>
  <si>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</si>
  <si>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</si>
  <si>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</si>
  <si>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</si>
  <si>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</si>
  <si>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</si>
  <si>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</si>
  <si>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</si>
  <si>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</si>
  <si>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</si>
  <si>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</si>
  <si>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</si>
  <si>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</si>
  <si>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</si>
  <si>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2025年姚安县县本级政府性基金预算收入情况表</t>
  </si>
  <si>
    <t>县本级政府性基金预算收入</t>
  </si>
  <si>
    <t>是</t>
  </si>
  <si>
    <t xml:space="preserve">   政府性基金补助收入</t>
  </si>
  <si>
    <t>否</t>
  </si>
  <si>
    <t xml:space="preserve">     政府性基金上解收入</t>
  </si>
  <si>
    <t>2-4 2025年姚安县县本级政府性基金预算支出情况表</t>
  </si>
  <si>
    <t>类</t>
  </si>
  <si>
    <t>　　超长期特别国债安排的支出</t>
  </si>
  <si>
    <t>　　　公立医院</t>
  </si>
  <si>
    <t>　　　基层医疗卫生机构</t>
  </si>
  <si>
    <t>　　　公共卫生机构</t>
  </si>
  <si>
    <t>　　　托育机构</t>
  </si>
  <si>
    <t>　　　其他卫生健康支出</t>
  </si>
  <si>
    <t>2120814</t>
  </si>
  <si>
    <t>　　　农业生产发展支出</t>
  </si>
  <si>
    <t xml:space="preserve">      用于城乡医疗救助的的彩票公益金支出</t>
  </si>
  <si>
    <t>县本级政府性基金支出</t>
  </si>
  <si>
    <t>2300401</t>
  </si>
  <si>
    <t xml:space="preserve">     政府性基金补助支出</t>
  </si>
  <si>
    <t>203308</t>
  </si>
  <si>
    <t>23011</t>
  </si>
  <si>
    <t xml:space="preserve">   地方政府专项债务转贷支出</t>
  </si>
  <si>
    <t>上年结转对应安排支出</t>
  </si>
  <si>
    <t>2-5  2025年姚安县县本级政府性基金支出表(县对下转移支付)</t>
  </si>
  <si>
    <t>三、节能环保支出</t>
  </si>
  <si>
    <t>四、城乡社区支出</t>
  </si>
  <si>
    <t>五、农林水支出</t>
  </si>
  <si>
    <t>六、交通运输支出</t>
  </si>
  <si>
    <t>七、资源勘探工业信息等支出</t>
  </si>
  <si>
    <t>八、其他支出</t>
  </si>
  <si>
    <t>九、债务付息支出</t>
  </si>
  <si>
    <t>十、债务发行费用支出</t>
  </si>
  <si>
    <t>十一、抗疫特别国债安排的支出</t>
  </si>
  <si>
    <t>本年支出小计</t>
  </si>
  <si>
    <t>空表说明：姚安县实行乡财县管，乡镇属于一个预算单位，不再对下转移支付，故此表为空。</t>
  </si>
  <si>
    <t>3-1  2025年姚安县国有资本经营收入预算情况表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</si>
  <si>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</si>
  <si>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</si>
  <si>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</si>
  <si>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</si>
  <si>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</si>
  <si>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</si>
  <si>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</si>
  <si>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</si>
  <si>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</si>
  <si>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</si>
  <si>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</si>
  <si>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</si>
  <si>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</si>
  <si>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</si>
  <si>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</si>
  <si>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</si>
  <si>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</si>
  <si>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</si>
  <si>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</si>
  <si>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</si>
  <si>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</si>
  <si>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</si>
  <si>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</si>
  <si>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</si>
  <si>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</si>
  <si>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</si>
  <si>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</si>
  <si>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</si>
  <si>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</si>
  <si>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</si>
  <si>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</si>
  <si>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</si>
  <si>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</si>
  <si>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</si>
  <si>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</si>
  <si>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</si>
  <si>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 xml:space="preserve">  上年结转</t>
  </si>
  <si>
    <t>账务调整收入</t>
  </si>
  <si>
    <t>3-2  2025年云南省国有资本经营支出预算情况表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</si>
  <si>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</si>
  <si>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</si>
  <si>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</si>
  <si>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</si>
  <si>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</si>
  <si>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</si>
  <si>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</si>
  <si>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</si>
  <si>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</si>
  <si>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</si>
  <si>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</si>
  <si>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</si>
  <si>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</si>
  <si>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</si>
  <si>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</si>
  <si>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</si>
  <si>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</si>
  <si>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</si>
  <si>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</si>
  <si>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</si>
  <si>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</si>
  <si>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</si>
  <si>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</si>
  <si>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2025年姚安县县本级国有资本经营收入预算情况表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</si>
  <si>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</si>
  <si>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</si>
  <si>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</si>
  <si>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</si>
  <si>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</si>
  <si>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</si>
  <si>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</si>
  <si>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</si>
  <si>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</si>
  <si>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</si>
  <si>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 xml:space="preserve">              上年结转</t>
  </si>
  <si>
    <t>3-4  2025年姚安县县本级国有资本经营支出预算情况表</t>
  </si>
  <si>
    <t>项   目</t>
  </si>
  <si>
    <t xml:space="preserve">    "三供一业"移交补助支出</t>
  </si>
  <si>
    <t xml:space="preserve">   其他金融国有资本经营预算支出</t>
  </si>
  <si>
    <t>县本级国有资本经营支出</t>
  </si>
  <si>
    <t>3-5  2025年姚安县县本级国有资本经营预算转移支付表（分地区）</t>
  </si>
  <si>
    <t>地  区</t>
  </si>
  <si>
    <t>预算数</t>
  </si>
  <si>
    <t>合  计</t>
  </si>
  <si>
    <t>空表说明：姚安县县本级无国有资本经营预算转移支付，故此表为空。</t>
  </si>
  <si>
    <t>3-6  2025年姚安县县本级国有资本经营预算转移支付表（分项目）</t>
  </si>
  <si>
    <t>项目名称</t>
  </si>
  <si>
    <t>4-1  2025年姚安县社会保险基金收入预算情况表</t>
  </si>
  <si>
    <t>项     目</t>
  </si>
  <si>
    <t>一、企业职工基本养老保险基金收入</t>
  </si>
  <si>
    <t xml:space="preserve">    其中：保险费收入</t>
  </si>
  <si>
    <t xml:space="preserve">          利息收入</t>
  </si>
  <si>
    <t xml:space="preserve">          财政补贴收入</t>
  </si>
  <si>
    <t xml:space="preserve">          其他收入</t>
  </si>
  <si>
    <t>二、机关事业单位基本养老保险基金收入</t>
  </si>
  <si>
    <t>三、失业保险基金收入</t>
  </si>
  <si>
    <t>四、城镇职工基本医疗保险基金收入</t>
  </si>
  <si>
    <t>五、工伤保险基金收入</t>
  </si>
  <si>
    <t>六、城乡居民基本养老保险基金收入</t>
  </si>
  <si>
    <t xml:space="preserve">          委托投资收入</t>
  </si>
  <si>
    <t xml:space="preserve">          集体补助收入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</si>
  <si>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</si>
  <si>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</si>
  <si>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</si>
  <si>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</si>
  <si>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</si>
  <si>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</si>
  <si>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</si>
  <si>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</si>
  <si>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2025年姚安县社会保险基金支出预算情况表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</si>
  <si>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</si>
  <si>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</si>
  <si>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</si>
  <si>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</si>
  <si>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</si>
  <si>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</si>
  <si>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</si>
  <si>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</si>
  <si>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</si>
  <si>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</si>
  <si>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</si>
  <si>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</si>
  <si>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</si>
  <si>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</si>
  <si>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2025年姚安县县本级社会保险基金收入预算情况表</t>
  </si>
  <si>
    <t>4-4  2025年姚安县县省本级社会保险基金支出预算情况表</t>
  </si>
  <si>
    <t>5-1  姚安县2024年地方政府债务限额及余额预算情况表</t>
  </si>
  <si>
    <t>地   区</t>
  </si>
  <si>
    <t>2024年债务限额</t>
  </si>
  <si>
    <t>2024年债务余额预计执行数</t>
  </si>
  <si>
    <t>一般债务</t>
  </si>
  <si>
    <t>专项债务</t>
  </si>
  <si>
    <t>公  式</t>
  </si>
  <si>
    <t>A=B+C</t>
  </si>
  <si>
    <t>B</t>
  </si>
  <si>
    <t>C</t>
  </si>
  <si>
    <t>D=E+F</t>
  </si>
  <si>
    <t>E</t>
  </si>
  <si>
    <t>F</t>
  </si>
  <si>
    <t>姚安县本级</t>
  </si>
  <si>
    <t>注：1.本表反映上一年度本地区、本级及分地区地方政府债务限额及余额预计执行数。</t>
  </si>
  <si>
    <t xml:space="preserve">    2.本表由县级以上地方各级财政部门在本级人民代表大会批准预算后二十日内公开。</t>
  </si>
  <si>
    <t>5-2  姚安县2024年地方政府一般债务余额情况表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</si>
  <si>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</si>
  <si>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</si>
  <si>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</si>
  <si>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</si>
  <si>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</si>
  <si>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</si>
  <si>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</si>
  <si>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</si>
  <si>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</si>
  <si>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</si>
  <si>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</si>
  <si>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</si>
  <si>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姚安县县本级2024年地方政府一般债务余额情况表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</si>
  <si>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</si>
  <si>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</si>
  <si>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</si>
  <si>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5-4  姚安县2024年地方政府专项债务余额情况表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</si>
  <si>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</si>
  <si>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</si>
  <si>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</si>
  <si>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</si>
  <si>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</si>
  <si>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六、2024年地方政府专项债务新增限额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</si>
  <si>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</si>
  <si>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</si>
  <si>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姚安县本级2024年地方政府专项债务余额情况表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</si>
  <si>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</si>
  <si>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姚安县地方政府债券发行及还本
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</si>
  <si>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</si>
  <si>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</si>
  <si>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</si>
  <si>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</si>
  <si>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</si>
  <si>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</si>
  <si>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</si>
  <si>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</si>
  <si>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</si>
  <si>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</si>
  <si>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</si>
  <si>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</si>
  <si>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</si>
  <si>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</si>
  <si>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</si>
  <si>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</si>
  <si>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</si>
  <si>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</si>
  <si>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</si>
  <si>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</si>
  <si>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</si>
  <si>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</si>
  <si>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</si>
  <si>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</si>
  <si>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</si>
  <si>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</si>
  <si>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</si>
  <si>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</si>
  <si>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</si>
  <si>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</si>
  <si>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</si>
  <si>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姚安县2025年地方政府债务限额提前下达情况表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</si>
  <si>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</si>
  <si>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</si>
  <si>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</si>
  <si>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</si>
  <si>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</si>
  <si>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</si>
  <si>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提前下达的2025年新增地方政府债务限额空表说明：因在编制2025年预算时，州财政局未提前下达姚安县2025年新增地方政府债务限额，所以提前下达的2025年新增地方政府债务限额表为空表。</t>
  </si>
  <si>
    <t>5-8  姚安县2025年年初新增地方政府债券资金安排表</t>
  </si>
  <si>
    <t>单位：亿元</t>
  </si>
  <si>
    <t>序号</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</si>
  <si>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</si>
  <si>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</si>
  <si>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</si>
  <si>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</si>
  <si>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</si>
  <si>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t>空表说明：因在编制2025年预算时，州财政局未下达姚安县2025年新增地方政府专项债券资金，所以此表为空表，待州财政局明确后，县财政局将按程序及时公开。</t>
  </si>
  <si>
    <t>6-1   2025年姚安县重大政策和重点项目绩效目标表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</si>
  <si>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</si>
  <si>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</si>
  <si>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</si>
  <si>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</si>
  <si>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</si>
  <si>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</si>
  <si>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</si>
  <si>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</si>
  <si>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</si>
  <si>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</si>
  <si>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姚安县财政局</t>
  </si>
  <si>
    <t>姚安县2025年地方政府性债务还本付息专项资金</t>
  </si>
  <si>
    <t>按时偿还2025年地方政府性债务到期本息22092万元，防止债务风险“爆雷”，有效防范化解地方政府性债务风险，守牢基层财政运行风险。</t>
  </si>
  <si>
    <t>产出指标</t>
  </si>
  <si>
    <t>数量指标</t>
  </si>
  <si>
    <t>按时足额偿还2025年到期政府性债务本息22092万元。</t>
  </si>
  <si>
    <t>等于</t>
  </si>
  <si>
    <t>22092万元</t>
  </si>
  <si>
    <t>万元</t>
  </si>
  <si>
    <t>定量指标</t>
  </si>
  <si>
    <t>按时足额偿还2024年到期政府性债务本息22092万元。</t>
  </si>
  <si>
    <t>时效指标</t>
  </si>
  <si>
    <t>按时足额在每期债券到期前7日将到期本息汇缴州财政局。</t>
  </si>
  <si>
    <t>大于等于</t>
  </si>
  <si>
    <t>每期债券到期前7日汇缴到期本息</t>
  </si>
  <si>
    <t>日</t>
  </si>
  <si>
    <t>每期债券到期前7日按时足额汇缴到期本息。</t>
  </si>
  <si>
    <t>效益指标</t>
  </si>
  <si>
    <t>经济效益指标</t>
  </si>
  <si>
    <t>有效维护政府信誉，防范化解地方政府债务风险，确保地方经济健康有序发展。</t>
  </si>
  <si>
    <t>按照债务化解实施方案做好还款计划，做好债务风险防控，坚决不发生地方政府债务风险</t>
  </si>
  <si>
    <t>是/否</t>
  </si>
  <si>
    <t>定性指标</t>
  </si>
  <si>
    <t>有效防范化解政府债务风险，是否发生地方政府性债务风险。</t>
  </si>
  <si>
    <t>可持续影响指标</t>
  </si>
  <si>
    <t>有效防范化解地方政府债务风险，为地方经济社会健康发展提供良好的金融生态环境。</t>
  </si>
  <si>
    <t>满意度指标</t>
  </si>
  <si>
    <t>服务对象满意度指标</t>
  </si>
  <si>
    <t>债券发行机构满意度调查。</t>
  </si>
  <si>
    <t>债券发行机构满意度大于等于95%</t>
  </si>
  <si>
    <t>%</t>
  </si>
  <si>
    <t>债券发行机构满意度大于等于95%。</t>
  </si>
  <si>
    <t>姚安县发展和改革局</t>
  </si>
  <si>
    <r>
      <rPr>
        <sz val="10"/>
        <rFont val="宋体"/>
        <charset val="134"/>
      </rPr>
      <t>姚安县</t>
    </r>
    <r>
      <rPr>
        <sz val="10"/>
        <rFont val="Times New Roman"/>
        <charset val="134"/>
      </rPr>
      <t>2025</t>
    </r>
    <r>
      <rPr>
        <sz val="10"/>
        <rFont val="宋体"/>
        <charset val="134"/>
      </rPr>
      <t>年项目前期工作经费</t>
    </r>
  </si>
  <si>
    <r>
      <rPr>
        <sz val="10"/>
        <rFont val="宋体"/>
        <charset val="134"/>
      </rPr>
      <t>根据《楚雄州重点建设项目州级前期费管理办法》和中共姚安县委、姚安县人民政府确定的重要规划和重要工作，加快推进省、州、县重点项目规划设计等前期工作，</t>
    </r>
    <r>
      <rPr>
        <sz val="10"/>
        <rFont val="Times New Roman"/>
        <charset val="134"/>
      </rPr>
      <t>2025</t>
    </r>
    <r>
      <rPr>
        <sz val="10"/>
        <rFont val="宋体"/>
        <charset val="134"/>
      </rPr>
      <t>年需安排项目前期工作经费</t>
    </r>
    <r>
      <rPr>
        <sz val="10"/>
        <rFont val="Times New Roman"/>
        <charset val="134"/>
      </rPr>
      <t>1000</t>
    </r>
    <r>
      <rPr>
        <sz val="10"/>
        <rFont val="宋体"/>
        <charset val="134"/>
      </rPr>
      <t>万元，保障重点项目建设有序推进。</t>
    </r>
  </si>
  <si>
    <r>
      <rPr>
        <sz val="10"/>
        <rFont val="宋体"/>
        <charset val="134"/>
      </rPr>
      <t>产出指标</t>
    </r>
  </si>
  <si>
    <r>
      <rPr>
        <sz val="10"/>
        <rFont val="宋体"/>
        <charset val="134"/>
      </rPr>
      <t>数量指标</t>
    </r>
  </si>
  <si>
    <t>完成前期工作任务数。</t>
  </si>
  <si>
    <r>
      <rPr>
        <sz val="10"/>
        <rFont val="宋体"/>
        <charset val="134"/>
      </rPr>
      <t>等于</t>
    </r>
  </si>
  <si>
    <r>
      <rPr>
        <sz val="10"/>
        <rFont val="宋体"/>
        <charset val="134"/>
      </rPr>
      <t>项</t>
    </r>
  </si>
  <si>
    <r>
      <rPr>
        <sz val="10"/>
        <rFont val="宋体"/>
        <charset val="134"/>
      </rPr>
      <t>定量指标</t>
    </r>
  </si>
  <si>
    <r>
      <rPr>
        <sz val="10"/>
        <rFont val="宋体"/>
        <charset val="134"/>
      </rPr>
      <t>质量指标</t>
    </r>
  </si>
  <si>
    <t>前期重点工作推动率。</t>
  </si>
  <si>
    <r>
      <rPr>
        <sz val="10"/>
        <rFont val="宋体"/>
        <charset val="134"/>
      </rPr>
      <t>大于等于</t>
    </r>
  </si>
  <si>
    <t>90</t>
  </si>
  <si>
    <r>
      <rPr>
        <sz val="10"/>
        <rFont val="宋体"/>
        <charset val="134"/>
      </rPr>
      <t>前期重点工作推动率达</t>
    </r>
    <r>
      <rPr>
        <sz val="10"/>
        <rFont val="Times New Roman"/>
        <charset val="134"/>
      </rPr>
      <t>90%</t>
    </r>
    <r>
      <rPr>
        <sz val="10"/>
        <rFont val="宋体"/>
        <charset val="134"/>
      </rPr>
      <t>以上。</t>
    </r>
  </si>
  <si>
    <r>
      <rPr>
        <sz val="10"/>
        <rFont val="宋体"/>
        <charset val="134"/>
      </rPr>
      <t>效益指标</t>
    </r>
  </si>
  <si>
    <r>
      <rPr>
        <sz val="10"/>
        <rFont val="宋体"/>
        <charset val="134"/>
      </rPr>
      <t>经济效益指标</t>
    </r>
  </si>
  <si>
    <t>前期工作完成率。</t>
  </si>
  <si>
    <t>80</t>
  </si>
  <si>
    <r>
      <rPr>
        <sz val="10"/>
        <rFont val="宋体"/>
        <charset val="134"/>
      </rPr>
      <t>前期工作完成率达</t>
    </r>
    <r>
      <rPr>
        <sz val="10"/>
        <rFont val="Times New Roman"/>
        <charset val="134"/>
      </rPr>
      <t>80%</t>
    </r>
    <r>
      <rPr>
        <sz val="10"/>
        <rFont val="宋体"/>
        <charset val="134"/>
      </rPr>
      <t>以上。</t>
    </r>
  </si>
  <si>
    <r>
      <rPr>
        <sz val="10"/>
        <rFont val="宋体"/>
        <charset val="134"/>
      </rPr>
      <t>满意度指标</t>
    </r>
  </si>
  <si>
    <r>
      <rPr>
        <sz val="10"/>
        <rFont val="宋体"/>
        <charset val="134"/>
      </rPr>
      <t>服务对象满意度指标</t>
    </r>
  </si>
  <si>
    <t>社会、政府和服务对象满意度。</t>
  </si>
  <si>
    <r>
      <rPr>
        <sz val="10"/>
        <rFont val="宋体"/>
        <charset val="134"/>
      </rPr>
      <t>社会、政府和服务对象满意度达</t>
    </r>
    <r>
      <rPr>
        <sz val="10"/>
        <rFont val="Times New Roman"/>
        <charset val="134"/>
      </rPr>
      <t>90%</t>
    </r>
    <r>
      <rPr>
        <sz val="10"/>
        <rFont val="宋体"/>
        <charset val="134"/>
      </rPr>
      <t>以上。</t>
    </r>
  </si>
  <si>
    <t>姚安县住房和城乡建设局</t>
  </si>
  <si>
    <t>姚安县棚户区改造及周边基础设施完善项目（专项债券项目）</t>
  </si>
  <si>
    <t>通过姚安县棚户区改造及周边基础设施完善项目的实施，有效改善棚户区群众住房条件，缓解城市内部二元矛盾，提升城市综合承载能力，促进经济增长与社会和谐。完成棚户区改造1192户。</t>
  </si>
  <si>
    <t>完成年度棚户区改造任务。</t>
  </si>
  <si>
    <t>1192套</t>
  </si>
  <si>
    <t>套</t>
  </si>
  <si>
    <t>完成1192套棚户区改造，为群众提供良好的居住环境。</t>
  </si>
  <si>
    <t>完成2024年新增专项债券资金9000万元支出。</t>
  </si>
  <si>
    <t>9000万元</t>
  </si>
  <si>
    <t>质量指标</t>
  </si>
  <si>
    <t>验收合格率。</t>
  </si>
  <si>
    <t>质量符合国家工程质量标准，验收合格率达100%</t>
  </si>
  <si>
    <t>验收合格率达100%。</t>
  </si>
  <si>
    <t>开竣工目标完成率。</t>
  </si>
  <si>
    <t>按时开工竣工，及时交付验收使用</t>
  </si>
  <si>
    <t>开竣工目标完成率100%。</t>
  </si>
  <si>
    <t>基本建成目标完成率。</t>
  </si>
  <si>
    <t>及时交付验收使用</t>
  </si>
  <si>
    <t>基本建成目标完成率100%。</t>
  </si>
  <si>
    <t>社会效益指标</t>
  </si>
  <si>
    <t>群众居住条件是否改善。</t>
  </si>
  <si>
    <t>群众居住条件大幅改善</t>
  </si>
  <si>
    <t>让全体群众共享改革成果，构建和谐社会，促进社会安定团结。</t>
  </si>
  <si>
    <t>棚户区改造及周边居民满意度。</t>
  </si>
  <si>
    <t>棚户区改造及周边居民满意度大于等于95%</t>
  </si>
  <si>
    <t>棚户区改造及周边居民满意度大于等于95%。</t>
  </si>
  <si>
    <t>姚安县城乡环卫一体化项目经费</t>
  </si>
  <si>
    <t>有效改善城乡人居环境、卫生面貌和人民群众的生活条件，全面开展城乡环卫一体化工程建设，通过城乡联动，以城镇带动农村，提高环境卫生管理能力，有效解决城乡垃圾收运系统问题，改变人居环境“脏、乱、差”的局面，净化洁化美化人居环境，促进社会经济协调发展。建设栋川、光禄垃圾处置终端，年底投入运营。</t>
  </si>
  <si>
    <t>人工清扫保洁的规范性和有效性，机械化保洁的规范性和有效性，完成每天垃圾的清扫。</t>
  </si>
  <si>
    <t>完成每天垃圾的清扫</t>
  </si>
  <si>
    <t>完成每天垃圾的清扫。</t>
  </si>
  <si>
    <t>垃圾收运转的规范性和有效性，完成每天产生垃圾的收运转。</t>
  </si>
  <si>
    <t>完成每天产生垃圾的收运转</t>
  </si>
  <si>
    <t>完成每天产生垃圾的收运转。</t>
  </si>
  <si>
    <t>提供就业岗位、带动姚安居民增收。</t>
  </si>
  <si>
    <t>提供就业岗位、带动姚安居民增收</t>
  </si>
  <si>
    <t>改善县城环境卫生，保持县城环境卫生清洁干净。</t>
  </si>
  <si>
    <t>改善县城环境卫生，保持县城环境卫生清洁干净</t>
  </si>
  <si>
    <t>受益对象满意度。</t>
  </si>
  <si>
    <t>受益对象满意度大于等于95%</t>
  </si>
  <si>
    <t>受益对象满意度大于等于95%。</t>
  </si>
  <si>
    <t>农村危房改造和抗震安居工程省级统贷项目贷款本息专项资金</t>
  </si>
  <si>
    <r>
      <rPr>
        <sz val="10"/>
        <color rgb="FF000000"/>
        <rFont val="宋体"/>
        <charset val="134"/>
      </rPr>
      <t>偿付</t>
    </r>
    <r>
      <rPr>
        <sz val="10"/>
        <color rgb="FF000000"/>
        <rFont val="Times New Roman"/>
        <charset val="134"/>
      </rPr>
      <t>2025</t>
    </r>
    <r>
      <rPr>
        <sz val="10"/>
        <color rgb="FF000000"/>
        <rFont val="宋体"/>
        <charset val="134"/>
      </rPr>
      <t>年农危改省级统贷项目资金贷款本息457.67万元。</t>
    </r>
  </si>
  <si>
    <t>归还贷款本息</t>
  </si>
  <si>
    <r>
      <rPr>
        <sz val="10"/>
        <color rgb="FF000000"/>
        <rFont val="宋体"/>
        <charset val="134"/>
      </rPr>
      <t>反映</t>
    </r>
    <r>
      <rPr>
        <sz val="10"/>
        <color rgb="FF000000"/>
        <rFont val="Times New Roman"/>
        <charset val="134"/>
      </rPr>
      <t>2025</t>
    </r>
    <r>
      <rPr>
        <sz val="10"/>
        <color rgb="FF000000"/>
        <rFont val="宋体"/>
        <charset val="134"/>
      </rPr>
      <t>年需归还本金。</t>
    </r>
  </si>
  <si>
    <t>贷款本息偿还及时率</t>
  </si>
  <si>
    <t>小于等于</t>
  </si>
  <si>
    <t>30</t>
  </si>
  <si>
    <t>天</t>
  </si>
  <si>
    <r>
      <rPr>
        <sz val="10"/>
        <color rgb="FF000000"/>
        <rFont val="宋体"/>
        <charset val="134"/>
      </rPr>
      <t>按时偿还农村危房改造和抗震安居工程省级统贷项目贷款</t>
    </r>
    <r>
      <rPr>
        <sz val="10"/>
        <color rgb="FF000000"/>
        <rFont val="Times New Roman"/>
        <charset val="134"/>
      </rPr>
      <t>2025</t>
    </r>
    <r>
      <rPr>
        <sz val="10"/>
        <color rgb="FF000000"/>
        <rFont val="宋体"/>
        <charset val="134"/>
      </rPr>
      <t>年应偿本息。</t>
    </r>
  </si>
  <si>
    <t>社会效益</t>
  </si>
  <si>
    <t>贷款逾期率</t>
  </si>
  <si>
    <t>0</t>
  </si>
  <si>
    <t>按要求支付贷款，贷款无逾期情况</t>
  </si>
  <si>
    <t>贷款纠纷可控率</t>
  </si>
  <si>
    <t>反映因贷款未及时偿还可能引发的纠纷情况。</t>
  </si>
  <si>
    <t>服务对象满意度</t>
  </si>
  <si>
    <t>债权人满意度</t>
  </si>
  <si>
    <t>债权人对支付贷款本息满意。</t>
  </si>
  <si>
    <t>姚安县林业和草原局</t>
  </si>
  <si>
    <t>姚安县县级配套三三制专项资金</t>
  </si>
  <si>
    <t>通过每年森林防火专项资金的投入，将加强森林防火预防和扑救，全面提升森林火灾的综合防控能力，有力地保护森林资源和人民群众生命财产安全。完成省、州人民政府下达的森林火灾防控预期成效具体为：年森林火灾发生率控制在6.5次/10万公顷以下；年森林火灾受害率控制在1‰以内；年森林火灾当日扑灭率不低于98%。</t>
  </si>
  <si>
    <t>年度火灾发生次数。</t>
  </si>
  <si>
    <t>将年度发生火灾次数控制在6次以内/10万公顷以下</t>
  </si>
  <si>
    <t>次</t>
  </si>
  <si>
    <t>年度火灾发生次数小于6次，森林受灾面积小于10公顷。</t>
  </si>
  <si>
    <t>森林火灾受害率。</t>
  </si>
  <si>
    <t>千分之一以内</t>
  </si>
  <si>
    <t>‰</t>
  </si>
  <si>
    <t>全县森林火灾受害率在千分之一以内。</t>
  </si>
  <si>
    <t>火灾当日扑灭率。</t>
  </si>
  <si>
    <t>火灾当日扑灭率大于等于98%。</t>
  </si>
  <si>
    <t>资金支出进度。</t>
  </si>
  <si>
    <t>资金拨付进度大于等于95%。</t>
  </si>
  <si>
    <t>生态效益指标</t>
  </si>
  <si>
    <t>森林防灭火应急处置能力。</t>
  </si>
  <si>
    <t>提升15%以上</t>
  </si>
  <si>
    <t>森林防灭火应急处置能力提升15%以上。</t>
  </si>
  <si>
    <t>防灾减灾能力和火情预警能力。</t>
  </si>
  <si>
    <t>防灾减灾能力和火情预警能力提升15%以上。</t>
  </si>
  <si>
    <t>群众对森林火灾灭火工作满意度。</t>
  </si>
  <si>
    <t>群众对乡镇专业扑火队工作的满意度。</t>
  </si>
  <si>
    <t>姚安县投资促进局</t>
  </si>
  <si>
    <t>姚安县招商引资工作经费</t>
  </si>
  <si>
    <t>保障各招商团所需经费，进一步提升姚安县招商引资质量水平，促进姚安县高原特色现代休闲观光农业、文化旅游业、绿色食品加工业和新能源产业的深度发展。</t>
  </si>
  <si>
    <t>下发经费单位67个，资金80万元。</t>
  </si>
  <si>
    <t>下发经费单位67个，资金80万元</t>
  </si>
  <si>
    <t>个/万元</t>
  </si>
  <si>
    <t>及时足额下发工作经费。</t>
  </si>
  <si>
    <t>及时足额下发工作经费</t>
  </si>
  <si>
    <t>州外、省外招商引资到位资金增幅大于15%。</t>
  </si>
  <si>
    <t>州外、省外招商引资到位资金增幅大于15%</t>
  </si>
  <si>
    <t>招商引资到位资金产业项目占比60%以上。</t>
  </si>
  <si>
    <t>招商引资到位资金产业项目占比60%以上</t>
  </si>
  <si>
    <t>各招商团满意度调查。</t>
  </si>
  <si>
    <t>各招商团满意度大于等于95%</t>
  </si>
  <si>
    <t>各招商团满意度大于等于95%。</t>
  </si>
  <si>
    <t>姚安县教育体育局</t>
  </si>
  <si>
    <t>姚安县特岗教师工资县级补助资金</t>
  </si>
  <si>
    <t>落实在岗特岗教师工资，加强农村教师队伍建设，扩充乡村教师补助渠道，有效保障特岗教师工资，为特岗教师创造良好的工作环境，提升教学质量。</t>
  </si>
  <si>
    <t>补助特岗教师数。</t>
  </si>
  <si>
    <t>30人</t>
  </si>
  <si>
    <t>人</t>
  </si>
  <si>
    <t>补助特岗教师数30人。</t>
  </si>
  <si>
    <t>岗特岗教师补助人数比例达100%。</t>
  </si>
  <si>
    <t>在岗教师100%补助。</t>
  </si>
  <si>
    <t>补助资金发放及时率。</t>
  </si>
  <si>
    <t>按时足额发放补助资金。</t>
  </si>
  <si>
    <t>补助对象政策知晓率。</t>
  </si>
  <si>
    <t>补助对象政策知晓率大于等于90%。</t>
  </si>
  <si>
    <t>特岗教师满意度调查。</t>
  </si>
  <si>
    <t>特岗教师满意度大于等于90%。</t>
  </si>
  <si>
    <t>姚安县卫生健康局</t>
  </si>
  <si>
    <t>姚安县综合托育服务指导中心建设项目专项资金（超长期国债）</t>
  </si>
  <si>
    <t>项目建设将完善妇女儿童医疗设施，扩大普惠性托育服务供给，进一步改善妇幼托育服务基础设施条件，提升入院人员就诊率，提高孕产妇健康服务管理和妇女儿童相关疾病的临床治疗能力，提高产前诊断能力，提升托育服务水平，完善普惠年度总体目标、普惠托育服务体系，促进生育水平适度回升。</t>
  </si>
  <si>
    <t>投资计划分解。</t>
  </si>
  <si>
    <t>10个工作日</t>
  </si>
  <si>
    <t>工作日</t>
  </si>
  <si>
    <t>投资计划分解情况。</t>
  </si>
  <si>
    <t>“两个责任”按项目落实到位率。</t>
  </si>
  <si>
    <t>“两个责任”按项目落实到位率情况。</t>
  </si>
  <si>
    <t>年度计划投资完成率。</t>
  </si>
  <si>
    <t>年度计划投资完成率大于等于70%。</t>
  </si>
  <si>
    <t>超长期国债支付率。</t>
  </si>
  <si>
    <t>年度内超长期国债支付率大于等于70%。</t>
  </si>
  <si>
    <t>项目开工情况。</t>
  </si>
  <si>
    <t>按计划开工</t>
  </si>
  <si>
    <t>项目开工情况调查。</t>
  </si>
  <si>
    <t>综合托育综合能力显著提升，有效解决育儿难题。</t>
  </si>
  <si>
    <t>服务对象和受益群众满意度。</t>
  </si>
  <si>
    <t>服务对象和受益群众满意度大于等于90%。</t>
  </si>
  <si>
    <t>姚安县供销合作社联合社</t>
  </si>
  <si>
    <t>姚安县再生资源绿色分拣中心建设项目找机会（超长期国债）</t>
  </si>
  <si>
    <t>根据中央、省州关于推进大规模设备更新和消费品以旧换新资源循环利用回收体系建设的部署要求，结合姚安花卉、蔬菜等特色产业发展，通过规范再生资源回收、分拣，实现再生资源从“废品买卖型”向“环境服务型”转型升级，运用互联网、大数据和人工智能开展线上回收等新型服务，高标准引领再生资源行业规范示范建设及投资运营，新建占地5000平方米以上的再生资源绿色分拣中心和覆盖全县的再生资源回收站点，建立姚安县再生资源信息网络平台，购置回收设施设备。</t>
  </si>
  <si>
    <t>分拣中心建设个数。</t>
  </si>
  <si>
    <t>1个</t>
  </si>
  <si>
    <t>个</t>
  </si>
  <si>
    <t>分拣中心建设个数1个。</t>
  </si>
  <si>
    <t>回收站点建设个数。</t>
  </si>
  <si>
    <t>77个</t>
  </si>
  <si>
    <t>回收站点建设个数77个。</t>
  </si>
  <si>
    <t>信息系统建设套数。</t>
  </si>
  <si>
    <t>1套</t>
  </si>
  <si>
    <t>信息系统建设套数1套。</t>
  </si>
  <si>
    <t>设备设施购置台（套）数。</t>
  </si>
  <si>
    <t>设备设施购置台（套）数</t>
  </si>
  <si>
    <t>设备设施购置台（套）数1。</t>
  </si>
  <si>
    <t>营业收入。</t>
  </si>
  <si>
    <t>1200万元</t>
  </si>
  <si>
    <t>建成后年产值大于等于1200万元。</t>
  </si>
  <si>
    <t>社会效益。</t>
  </si>
  <si>
    <t>12万吨</t>
  </si>
  <si>
    <t>万吨</t>
  </si>
  <si>
    <t>建成后年分拣回收资源大于等于12万吨。</t>
  </si>
  <si>
    <t>项目覆盖区群众满意度大于等于90%。</t>
  </si>
  <si>
    <t>姚安县交通运输局</t>
  </si>
  <si>
    <t>姚安县农村公路养护县级配套资金</t>
  </si>
  <si>
    <r>
      <rPr>
        <sz val="10.5"/>
        <color rgb="FF000000"/>
        <rFont val="宋体"/>
        <charset val="134"/>
      </rPr>
      <t>严格按照省州县文件要求，实现农村公路</t>
    </r>
    <r>
      <rPr>
        <sz val="10.5"/>
        <color rgb="FF000000"/>
        <rFont val="Times New Roman"/>
        <charset val="134"/>
      </rPr>
      <t>“</t>
    </r>
    <r>
      <rPr>
        <sz val="10.5"/>
        <color rgb="FF000000"/>
        <rFont val="宋体"/>
        <charset val="134"/>
      </rPr>
      <t>畅、安、舒、美</t>
    </r>
    <r>
      <rPr>
        <sz val="10.5"/>
        <color rgb="FF000000"/>
        <rFont val="Times New Roman"/>
        <charset val="134"/>
      </rPr>
      <t>”</t>
    </r>
    <r>
      <rPr>
        <sz val="10.5"/>
        <color rgb="FF000000"/>
        <rFont val="宋体"/>
        <charset val="134"/>
      </rPr>
      <t>的管养工作，做好农村公路养护，有效减少消除安全隐患。</t>
    </r>
  </si>
  <si>
    <t>县道养护公路里程（公里）</t>
  </si>
  <si>
    <t>公里</t>
  </si>
  <si>
    <r>
      <rPr>
        <sz val="10.5"/>
        <rFont val="宋体"/>
        <charset val="134"/>
      </rPr>
      <t>养护公路里程</t>
    </r>
    <r>
      <rPr>
        <sz val="10.5"/>
        <rFont val="Times New Roman"/>
        <charset val="134"/>
      </rPr>
      <t>291.382</t>
    </r>
    <r>
      <rPr>
        <sz val="10.5"/>
        <rFont val="宋体"/>
        <charset val="134"/>
      </rPr>
      <t>公里</t>
    </r>
  </si>
  <si>
    <t>乡道养护公路里程（公里）</t>
  </si>
  <si>
    <t>养护公路里程446.332公里</t>
  </si>
  <si>
    <t>村道养护公路里程（公里）</t>
  </si>
  <si>
    <t>养护公路里程483.959公里</t>
  </si>
  <si>
    <t>农村公路列养率</t>
  </si>
  <si>
    <t>100%</t>
  </si>
  <si>
    <t>农村公路列养率达到100%</t>
  </si>
  <si>
    <t>基本公共服务水平</t>
  </si>
  <si>
    <t>提升</t>
  </si>
  <si>
    <t>基本公共服务水平提升</t>
  </si>
  <si>
    <t>改善通行服务水平群众满意度</t>
  </si>
  <si>
    <r>
      <rPr>
        <sz val="10.5"/>
        <rFont val="宋体"/>
        <charset val="134"/>
      </rPr>
      <t>改善通行服务水平群众满意度达到</t>
    </r>
    <r>
      <rPr>
        <sz val="10.5"/>
        <rFont val="Times New Roman"/>
        <charset val="134"/>
      </rPr>
      <t>90%</t>
    </r>
    <r>
      <rPr>
        <sz val="10.5"/>
        <rFont val="宋体"/>
        <charset val="134"/>
      </rPr>
      <t>以上</t>
    </r>
  </si>
  <si>
    <t>6-2  重点工作情况解释说明汇总表</t>
  </si>
  <si>
    <t>重点工作</t>
  </si>
  <si>
    <t>2025年工作重点及工作情况</t>
  </si>
  <si>
    <t>一是积极争取一般公共预算上级补助资金。继续加强对上级财政政策信息的捕捉和分析研究，充分掌握政策，紧盯上级财政政策导向和资金投向，尽力争取一般公共预算上级补助资金，切实推动全县经济社会的发展。二是继续争取政府债券资金。结合全县政府性债务规模以及债务限额管理的规定，尽力争取政府债券资金，有效缓解县财政偿债压力。三是利用优势发展产业，壮大财源，增强发展内生动力。</t>
  </si>
  <si>
    <t>新增专项债券资金</t>
  </si>
  <si>
    <t>认真学习专项债券资金管理办法，提前谋划专项债券项目储备和债券资金管理工作，开好争取债券资金合规举债的“前门”，严控隐性债务增量“堵后门”。建立健全专项债券项目库，采取资金跟着项目走的方式积极争取债券资金，积极申报新增债券和再融资债券。2025年拟申请发行再融资债券资金10746万元（一般债券8946万元、专项债券1800万元）；按照2025年州人民政府下达专项债券争取目标，积极储备申报专项债券项目资金，力争2025年新增地方政府专项债券资金额度达全州争取到额度的10%以上。</t>
  </si>
  <si>
    <t>预算绩效</t>
  </si>
  <si>
    <t>逐步建立起了政府统一领导、财政部门牵头、预算单位执行、各方共同参与的预算绩效管理组织体系。一是要抓好财政支出绩效，优化财政支出结构，将有限的财政资金用好，以全面实施预算绩效管理为关键点和突破口，推动财政资金聚力增效。二是将绩效管理关口前移，提出建立重大政策和项目事前绩效评估机制。通过事前绩效评估机制能够通过前端发力，为我县财政资金的使用把好第一道关口，及时调整预算执行过程中的偏差，避免出现资金闲置沉淀和损失浪费，堵塞管理漏洞，确保财政资金使用安全高效。三是将按照“全方位、全过程、全覆盖”的预算绩效管理要求，更加突出绩效导向，强调成本效益，持续推进预算和绩效管理一体化。进一步提高财政资源配置效率，提升部门整体效能提升，提高政策和项目资金效益；继续强化绩效目标管理，做好绩效运行监控，健全绩效评价结果反馈和整改制度，与预算安排和政策调整挂钩；预算绩效管理范围进一步拓展，逐步做到覆盖所有财政性资金。</t>
  </si>
  <si>
    <t>防范化解债务风险</t>
  </si>
  <si>
    <t>以习近平新时代中国特色社会主义思想为指导，全面贯彻落实党的二十大精神及习近平总书记考察云南重要讲话精神，牢固树立“四个意识”、坚定“四个自信”、做到“两个维护”，坚决把思想和行动统一到党中央、国务院，省州党委政府关于防范化解政府性债务和隐性债务风险的决策部署上来，将防范化解政府债务风险纳入日常工作管理，进一步落实政府管控债务规模、规范债务管理、防范化解债务风险的主体责任，坚决压紧压实政府领导牵头负责、部门参与防控、平台公司和项目实施单位筹资偿还的“三个责任”，坚决落实“稳定大局、统筹协调、分类施策、精准拆弹”的要求。结合既定的政府债务和隐性债务化解实施方案，围绕《姚安县地方债务风险防范化解总体方案》抓好落实，多措并举、细化措施、分类化解债务风险，不折不扣完成化债目标任务，坚决打好防范化解重大风险攻坚战。</t>
  </si>
  <si>
    <t>基层“三保”</t>
  </si>
  <si>
    <t>“三保”是指“保基本民生、保工资、保运转”。其中，“保基本民生”是指按统一保障范围、支出标准，直接兑现到个人的民生支出，包含教育、养老保险、医疗保障、城乡低保等国家和省级确定的39项基本民生政策，不含州、县自行出台的民生保障项目。“保工资”是指保障国家及省出台的基本工资、津贴补贴、离休人员养老金、退休人员养老金（统筹外部分），以及随工资计提的附加支出等支出，保障范围不包括省以下各地自行出台的津贴补贴政策和绩效奖励政策。“保运转”是指保障机关事业单位公用经费、离休退休公用经费、村（社区）人员运转经费等支出。州级保障范围不含为开展特定工作安排的一次性、阶段性专项经费。</t>
  </si>
  <si>
    <t>直达资金</t>
  </si>
  <si>
    <t>建立特殊转移支付机制，中央新增财政资金直达市县基层、直接惠企利民，是党中央、国务院作出的重大决策部署，是扎实做好“六稳”工作、全面落实“六保”任务的重要举措。为全面贯彻党中央、国务院和财政部关于建立特殊转移支付机制决策部署，切实管好用好纳入直达机制实行特殊转移支付的财政资金简称直达资金。资金范围包括：中央财政实行特殊转移支付机制直达市县基层、直接惠企利民的资金（简称中央直达资金）；其他惠企利民资金（参照直达资金）。财政部通过联通各级财政的直达资金监控系统，确保预算下达和资金拨付、资金监管同步“一竿子插到底”。目前，直达机制运转有力、有序、有效，政策效果正在逐步显现，直达资金已在保居民就业、保基本民生、保市场主体、保基层运转以及重大基础设施建设等方面发挥作用。</t>
  </si>
  <si>
    <t>积极的财政政策</t>
  </si>
  <si>
    <t>积极的财政政策通过财政投融资进行国家基本建设与基础设施建设，调整经济结构，引导、推动、扶持产业升级，形成新的经济增长点，促进投资，增加就业，扩大内需，使本国经济平衡可持续发展。积极的财政政策是保持经济平稳运行、持续增进民生福祉的必要前提，是社会主义市场经济的重要特征。2023年落实积极的财政政策要加力提效，适度加大财政政策扩张力度，提升政策效能。</t>
  </si>
  <si>
    <t>深化财税体制改革</t>
  </si>
  <si>
    <t>2013年，十八届三中全会审议通过《中共中央关于全面深化改革若干重大问题的决定》，提出“财政是国家治理的基础和重要支柱，科学的财税体制是优化资源配置、维护市场统一、促进社会公平、实现国家长治久安的制度保障。必须完善立法、明确事权、改革税制、稳定税负、透明预算、提高效率，建立现代财政制度，发挥中央和地方两个积极性”。2014年，中央政治局审议通过《深化财税体制改革总体方案》，重点推进3个方面的改革，一是改进预算管理制度，二是深化税收制度改革，三是调整中央和地方政府间财政关系。2017年，党的十九大报告指出“加快建立现代财政制度，建立权责清晰、财力协调、区域均衡的中央和地方财政关系。建立全面规范透明、标准科学、约束有力的预算制度，全面实施绩效管理。深化税收制度改革，健全地方税体系”。党的十九届五中全会通过的《中共中央关于制定国民经济和社会发展第十四个五年规划和二〇三五年远景目标的建议》，明确提出了建立现代财税金融体制的目标要求、主要任务和实现路径。</t>
  </si>
  <si>
    <t>三年中期财政规划</t>
  </si>
  <si>
    <t>是指在科学预判未来三年财政收支情况的基础上，重点研究财政收支政策，合理确定财政收支政策和重大项目资金安排，逐年滚动管理，实现规划期内跨年度平衡的预算收支框架。中期财政规划中的第一年规划，主要是约束第一年的年度预算，后两年规划主要是引领后两年的年度预算，第一年度预算执行结束后，根据新的政策调整变化情况，将对原后两年规划进行调整完善，并将第四年度的规划增补进来，形成新一轮的三年中期财政规划。中期财政规划报同级政府审定后推行，中期财政规划有利于提高财政资金使用效率，集中财力办大事，提高预算编制的前瞻性；有利于各类规划与财政预算安排相衔接，强化财政规划约束；有利于发挥财政稳定器和“逆周期”调节器作用，实现财政经济可持续发展。</t>
  </si>
  <si>
    <t>全面实施预算绩效管理</t>
  </si>
  <si>
    <t>在预算管理中融入绩效理念，将绩效目标设定、绩效跟踪、绩效评价及结果应用纳入预算编制、执行、监督全过程，以提高预算的经济、社会效益为目的管理活动。预算绩效管理是一种以资金使用效果为导向的预算管理模式，要求政府部门不断提升服务水平和质量，有效提高财政资金使用效益，并成为实施行政问责制和加强政府效能建设的重要抓手，是政府绩效管理的重要组成部分。</t>
  </si>
  <si>
    <t>事权和支出责任划分改革</t>
  </si>
  <si>
    <t>事权是一级政府应承担的运用财政资金提供基本公共服务的任务和职责，支出责任是政府履行财政事权的支出义务和保障。推进事权和支出责任划分改革是全面深化财税体制改革三大核心内容之一，也是自1994年实施中央与地方分税制以后又一次对政府间财政关系进行的重大改革，更是建立现代政府治理体系的必要途径。通过改革将有力解决当前政府间事权和支出责任划分中存在的不清晰、不合理、不规范的问题，不断规范政府在市场关系中的职能定位，有效提高政府提供基本公共服务的能力。重点解决包括政府与市场的关系职能不清、政府事权划分不合理和省以下事权与支出责任划分不尽规范等。解决政府与市场边界不清晰的问题，明确政府定位，避免政府“越位”“错位”和“缺位”的问题，促进社会主义市场经济平稳健康发展，有效提供普惠性的基本公共服务。解决政府事权划分不合理问题，不断促进政府决策权和执行力相协调，推动一个事项归口一个部门管理，有效解决部门出现利益争着上、责任忙着推的不履职不担当问题。解决省以下事权与支出责任划分不规范的问题，要着力构建事权法治化、规范化，逐步消除当前“一事一文、一文一策”等事权设立与调整的随意性等现象，优化公共财政资源配置，着力提高政府提供基本公共服务的效率。</t>
  </si>
  <si>
    <t>健全现代预算制度</t>
  </si>
  <si>
    <t>党的二十大报告从战略和全局的高度，为进一步深化财税体制改革提出的重点举措，进一步破除体制机制障碍、补齐管理制度短板，推动预算编制完整科学、预算执行规范高效、预算监督严格有力、管理手段先进完备，构建完善综合统筹、规范透明、约束有力、讲求绩效、持续安全的现代预算制度。</t>
  </si>
  <si>
    <t>增发国债</t>
  </si>
  <si>
    <t>增发国债是指国家或政府通过发行新的国债来筹集资金的行为。2023年中央财政增发1万亿元国债，专项用于支持灾后恢复重建和提升防灾减灾能力，全部通过转移支付方式安排给地方使用，中央承担还本付息，不增加地方偿还负担。</t>
  </si>
  <si>
    <t>超长期特别国债</t>
  </si>
  <si>
    <t>超长期特别国债一般指发行期限在10年以上的，为特定目标发行的、具有明确用途的国债。为系统解决强国建设、民族复兴进程中一些重大项目建设的资金问题，从2024年开始拟连续几年发行超长期特别国债，专项用于国家重大战略实施和重点领域安全能力建设，2024年先发行1万亿元，期限分别为20年、30年、50年。</t>
  </si>
  <si>
    <t>“两重”“两新”</t>
  </si>
  <si>
    <t>“两重”是指国家重大战略和重点领域的安全能力建设。这一政策旨在通过实施一揽子增量政策，推动经济高质量发展，提升国家整体竞争力。
“两新”是指大规模设备更新和消费品以旧换新政策。这一政策旨在通过政策措施支持重点领域的更新换新，以提振消费和扩大内需，加快现代化产业体系建设，促进先进制造业和现代服务业的融合发展。</t>
  </si>
  <si>
    <t>零基预算</t>
  </si>
  <si>
    <t>零基预算是不考虑过去的预算项目和收支水平，以零为基点编制的预算，具体指不受以往预算安排情况的影响，一切从实际需要出发，逐项审议预算年度内各项费用的内容及其开支标准，结合财力状况，在综合平衡的基础上编制预算的一种科学的现代预算编制方法。</t>
  </si>
</sst>
</file>

<file path=xl/styles.xml><?xml version="1.0" encoding="utf-8"?>
<styleSheet xmlns="http://schemas.openxmlformats.org/spreadsheetml/2006/main">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quot;$&quot;#,##0.00_);[Red]\(&quot;$&quot;#,##0.00\)"/>
    <numFmt numFmtId="178" formatCode="_(&quot;$&quot;* #,##0_);_(&quot;$&quot;* \(#,##0\);_(&quot;$&quot;* &quot;-&quot;_);_(@_)"/>
    <numFmt numFmtId="179" formatCode="&quot;$&quot;\ #,##0_-;[Red]&quot;$&quot;\ #,##0\-"/>
    <numFmt numFmtId="180" formatCode="#,##0;\(#,##0\)"/>
    <numFmt numFmtId="181" formatCode="0\.0,&quot;0&quot;"/>
    <numFmt numFmtId="182" formatCode="yy\.mm\.dd"/>
    <numFmt numFmtId="183" formatCode="0.00_ "/>
    <numFmt numFmtId="184" formatCode="_(* #,##0.00_);_(* \(#,##0.00\);_(* &quot;-&quot;??_);_(@_)"/>
    <numFmt numFmtId="185" formatCode="#,##0.0_);\(#,##0.0\)"/>
    <numFmt numFmtId="186" formatCode="&quot;$&quot;#,##0_);[Red]\(&quot;$&quot;#,##0\)"/>
    <numFmt numFmtId="187" formatCode="_-* #,##0_-;\-* #,##0_-;_-* &quot;-&quot;_-;_-@_-"/>
    <numFmt numFmtId="188" formatCode="_-&quot;$&quot;\ * #,##0_-;_-&quot;$&quot;\ * #,##0\-;_-&quot;$&quot;\ * &quot;-&quot;_-;_-@_-"/>
    <numFmt numFmtId="189" formatCode="\$#,##0;\(\$#,##0\)"/>
    <numFmt numFmtId="190" formatCode="0.0%"/>
    <numFmt numFmtId="191" formatCode="&quot;$&quot;\ #,##0.00_-;[Red]&quot;$&quot;\ #,##0.00\-"/>
    <numFmt numFmtId="192" formatCode="_ * #,##0_ ;_ * \-#,##0_ ;_ * &quot;-&quot;??_ ;_ @_ "/>
    <numFmt numFmtId="193" formatCode="_(&quot;$&quot;* #,##0.00_);_(&quot;$&quot;* \(#,##0.00\);_(&quot;$&quot;* &quot;-&quot;??_);_(@_)"/>
    <numFmt numFmtId="194" formatCode="_-&quot;$&quot;\ * #,##0.00_-;_-&quot;$&quot;\ * #,##0.00\-;_-&quot;$&quot;\ * &quot;-&quot;??_-;_-@_-"/>
    <numFmt numFmtId="195" formatCode="\$#,##0.00;\(\$#,##0.00\)"/>
    <numFmt numFmtId="196" formatCode="_-* #,##0.00_-;\-* #,##0.00_-;_-* &quot;-&quot;??_-;_-@_-"/>
    <numFmt numFmtId="197" formatCode="#\ ??/??"/>
    <numFmt numFmtId="198" formatCode="#,##0.000000"/>
    <numFmt numFmtId="199" formatCode="0.0"/>
    <numFmt numFmtId="200" formatCode="#,##0_ ;[Red]\-#,##0\ "/>
    <numFmt numFmtId="201" formatCode="#,##0_ "/>
    <numFmt numFmtId="202" formatCode="#,##0.00_);[Red]\(#,##0.00\)"/>
    <numFmt numFmtId="203" formatCode="0_ "/>
  </numFmts>
  <fonts count="139">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1"/>
      <color rgb="FF000000"/>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4"/>
      <name val="宋体"/>
      <charset val="134"/>
    </font>
    <font>
      <sz val="10"/>
      <name val="Times New Roman"/>
      <charset val="134"/>
    </font>
    <font>
      <sz val="10"/>
      <color rgb="FF000000"/>
      <name val="宋体"/>
      <charset val="134"/>
    </font>
    <font>
      <sz val="10"/>
      <color rgb="FF000000"/>
      <name val="Times New Roman"/>
      <charset val="134"/>
    </font>
    <font>
      <sz val="10"/>
      <color rgb="FF000000"/>
      <name val="Arial"/>
      <charset val="134"/>
    </font>
    <font>
      <sz val="10.5"/>
      <color rgb="FF000000"/>
      <name val="宋体"/>
      <charset val="134"/>
    </font>
    <font>
      <sz val="10.5"/>
      <name val="Times New Roman"/>
      <charset val="134"/>
    </font>
    <font>
      <sz val="10.5"/>
      <name val="宋体"/>
      <charset val="134"/>
    </font>
    <font>
      <sz val="10.5"/>
      <color rgb="FF000000"/>
      <name val="Times New Roman"/>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sz val="14"/>
      <name val="MS Serif"/>
      <charset val="134"/>
    </font>
    <font>
      <sz val="14"/>
      <name val="宋体"/>
      <charset val="134"/>
      <scheme val="minor"/>
    </font>
    <font>
      <sz val="14"/>
      <name val="Times New Roman"/>
      <charset val="134"/>
    </font>
    <font>
      <b/>
      <sz val="20"/>
      <name val="方正小标宋简体"/>
      <charset val="134"/>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12"/>
      <name val="仿宋_GB2312"/>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sz val="14"/>
      <color theme="1"/>
      <name val="宋体"/>
      <charset val="134"/>
      <scheme val="minor"/>
    </font>
    <font>
      <b/>
      <sz val="18"/>
      <color indexed="8"/>
      <name val="方正小标宋简体"/>
      <charset val="134"/>
    </font>
    <font>
      <b/>
      <sz val="14"/>
      <name val="Arial"/>
      <charset val="134"/>
    </font>
    <font>
      <b/>
      <sz val="14"/>
      <color theme="1"/>
      <name val="宋体"/>
      <charset val="134"/>
    </font>
    <font>
      <sz val="14"/>
      <color indexed="10"/>
      <name val="宋体"/>
      <charset val="134"/>
    </font>
    <font>
      <sz val="12"/>
      <color rgb="FFFF0000"/>
      <name val="宋体"/>
      <charset val="134"/>
    </font>
    <font>
      <sz val="18"/>
      <name val="黑体"/>
      <charset val="134"/>
    </font>
    <font>
      <sz val="10"/>
      <name val="楷体"/>
      <charset val="134"/>
    </font>
    <font>
      <sz val="10"/>
      <name val="Geneva"/>
      <charset val="134"/>
    </font>
    <font>
      <sz val="11"/>
      <color rgb="FF3F3F76"/>
      <name val="宋体"/>
      <charset val="0"/>
      <scheme val="minor"/>
    </font>
    <font>
      <sz val="11"/>
      <color indexed="9"/>
      <name val="宋体"/>
      <charset val="134"/>
    </font>
    <font>
      <b/>
      <sz val="11"/>
      <color indexed="8"/>
      <name val="宋体"/>
      <charset val="134"/>
    </font>
    <font>
      <sz val="12"/>
      <color indexed="9"/>
      <name val="宋体"/>
      <charset val="134"/>
    </font>
    <font>
      <sz val="11"/>
      <color indexed="52"/>
      <name val="宋体"/>
      <charset val="134"/>
    </font>
    <font>
      <sz val="11"/>
      <color theme="1"/>
      <name val="宋体"/>
      <charset val="0"/>
      <scheme val="minor"/>
    </font>
    <font>
      <sz val="11"/>
      <color indexed="17"/>
      <name val="宋体"/>
      <charset val="134"/>
    </font>
    <font>
      <sz val="8"/>
      <name val="Times New Roman"/>
      <charset val="134"/>
    </font>
    <font>
      <sz val="11"/>
      <color rgb="FF9C0006"/>
      <name val="宋体"/>
      <charset val="0"/>
      <scheme val="minor"/>
    </font>
    <font>
      <sz val="11"/>
      <color theme="0"/>
      <name val="宋体"/>
      <charset val="0"/>
      <scheme val="minor"/>
    </font>
    <font>
      <sz val="10"/>
      <name val="Arial"/>
      <charset val="134"/>
    </font>
    <font>
      <u/>
      <sz val="11"/>
      <color rgb="FF0000FF"/>
      <name val="宋体"/>
      <charset val="0"/>
      <scheme val="minor"/>
    </font>
    <font>
      <sz val="8"/>
      <name val="Arial"/>
      <charset val="134"/>
    </font>
    <font>
      <sz val="12"/>
      <color indexed="17"/>
      <name val="宋体"/>
      <charset val="134"/>
    </font>
    <font>
      <u/>
      <sz val="11"/>
      <color rgb="FF800080"/>
      <name val="宋体"/>
      <charset val="0"/>
      <scheme val="minor"/>
    </font>
    <font>
      <sz val="12"/>
      <color indexed="16"/>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6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bgColor indexed="64"/>
      </patternFill>
    </fill>
    <fill>
      <patternFill patternType="solid">
        <fgColor indexed="10"/>
        <bgColor indexed="64"/>
      </patternFill>
    </fill>
    <fill>
      <patternFill patternType="solid">
        <fgColor indexed="49"/>
        <bgColor indexed="64"/>
      </patternFill>
    </fill>
    <fill>
      <patternFill patternType="solid">
        <fgColor theme="6" tint="0.799981688894314"/>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indexed="43"/>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0" fontId="9" fillId="0" borderId="0">
      <alignment vertical="center"/>
    </xf>
    <xf numFmtId="0" fontId="66" fillId="0" borderId="14" applyNumberFormat="0" applyFill="0" applyProtection="0">
      <alignment horizontal="center" vertical="center"/>
    </xf>
    <xf numFmtId="0" fontId="67" fillId="0" borderId="0">
      <alignment vertical="center"/>
    </xf>
    <xf numFmtId="0" fontId="68" fillId="4" borderId="15" applyNumberFormat="0" applyAlignment="0" applyProtection="0">
      <alignment vertical="center"/>
    </xf>
    <xf numFmtId="0" fontId="69" fillId="5" borderId="0" applyNumberFormat="0" applyBorder="0" applyAlignment="0" applyProtection="0">
      <alignment vertical="center"/>
    </xf>
    <xf numFmtId="0" fontId="70" fillId="0" borderId="16" applyNumberFormat="0" applyFill="0" applyAlignment="0" applyProtection="0">
      <alignment vertical="center"/>
    </xf>
    <xf numFmtId="0" fontId="71" fillId="6" borderId="0" applyNumberFormat="0" applyBorder="0" applyAlignment="0" applyProtection="0">
      <alignment vertical="center"/>
    </xf>
    <xf numFmtId="0" fontId="72" fillId="0" borderId="17" applyNumberFormat="0" applyFill="0" applyAlignment="0" applyProtection="0">
      <alignment vertical="center"/>
    </xf>
    <xf numFmtId="0" fontId="0" fillId="0" borderId="0">
      <alignment vertical="center"/>
    </xf>
    <xf numFmtId="0" fontId="0" fillId="0" borderId="0">
      <alignment vertical="center"/>
    </xf>
    <xf numFmtId="0" fontId="73" fillId="7" borderId="0" applyNumberFormat="0" applyBorder="0" applyAlignment="0" applyProtection="0">
      <alignment vertical="center"/>
    </xf>
    <xf numFmtId="0" fontId="71" fillId="8" borderId="0" applyNumberFormat="0" applyBorder="0" applyAlignment="0" applyProtection="0">
      <alignment vertical="center"/>
    </xf>
    <xf numFmtId="9" fontId="9" fillId="0" borderId="0" applyFont="0" applyFill="0" applyBorder="0" applyAlignment="0" applyProtection="0">
      <alignment vertical="center"/>
    </xf>
    <xf numFmtId="0" fontId="74" fillId="9" borderId="0" applyNumberFormat="0" applyBorder="0" applyAlignment="0" applyProtection="0">
      <alignment vertical="center"/>
    </xf>
    <xf numFmtId="0" fontId="75" fillId="0" borderId="0">
      <alignment horizontal="center" vertical="center" wrapText="1"/>
      <protection locked="0"/>
    </xf>
    <xf numFmtId="41" fontId="1" fillId="0" borderId="0" applyFont="0" applyFill="0" applyBorder="0" applyAlignment="0" applyProtection="0">
      <alignment vertical="center"/>
    </xf>
    <xf numFmtId="0" fontId="9" fillId="0" borderId="0">
      <alignment vertical="center"/>
    </xf>
    <xf numFmtId="0" fontId="33" fillId="10" borderId="0" applyNumberFormat="0" applyBorder="0" applyAlignment="0" applyProtection="0">
      <alignment vertical="center"/>
    </xf>
    <xf numFmtId="0" fontId="0" fillId="0" borderId="0">
      <alignment vertical="center"/>
    </xf>
    <xf numFmtId="0" fontId="73" fillId="11" borderId="0" applyNumberFormat="0" applyBorder="0" applyAlignment="0" applyProtection="0">
      <alignment vertical="center"/>
    </xf>
    <xf numFmtId="0" fontId="76" fillId="12" borderId="0" applyNumberFormat="0" applyBorder="0" applyAlignment="0" applyProtection="0">
      <alignment vertical="center"/>
    </xf>
    <xf numFmtId="0" fontId="9" fillId="0" borderId="0">
      <alignment vertical="center"/>
    </xf>
    <xf numFmtId="43" fontId="0" fillId="0" borderId="0" applyFont="0" applyFill="0" applyBorder="0" applyAlignment="0" applyProtection="0">
      <alignment vertical="center"/>
    </xf>
    <xf numFmtId="0" fontId="77" fillId="13" borderId="0" applyNumberFormat="0" applyBorder="0" applyAlignment="0" applyProtection="0">
      <alignment vertical="center"/>
    </xf>
    <xf numFmtId="0" fontId="71" fillId="14" borderId="0" applyNumberFormat="0" applyBorder="0" applyAlignment="0" applyProtection="0">
      <alignment vertical="center"/>
    </xf>
    <xf numFmtId="0" fontId="69" fillId="14" borderId="0" applyNumberFormat="0" applyBorder="0" applyAlignment="0" applyProtection="0">
      <alignment vertical="center"/>
    </xf>
    <xf numFmtId="182" fontId="78" fillId="0" borderId="14" applyFill="0" applyProtection="0">
      <alignment horizontal="right" vertical="center"/>
    </xf>
    <xf numFmtId="0" fontId="71" fillId="15" borderId="0" applyNumberFormat="0" applyBorder="0" applyAlignment="0" applyProtection="0">
      <alignment vertical="center"/>
    </xf>
    <xf numFmtId="0" fontId="79" fillId="0" borderId="0" applyNumberFormat="0" applyFill="0" applyBorder="0" applyAlignment="0" applyProtection="0">
      <alignment vertical="center"/>
    </xf>
    <xf numFmtId="0" fontId="80" fillId="16" borderId="1" applyNumberFormat="0" applyBorder="0" applyAlignment="0" applyProtection="0">
      <alignment vertical="center"/>
    </xf>
    <xf numFmtId="0" fontId="74" fillId="17" borderId="0" applyNumberFormat="0" applyBorder="0" applyAlignment="0" applyProtection="0">
      <alignment vertical="center"/>
    </xf>
    <xf numFmtId="9" fontId="9" fillId="0" borderId="0" applyFont="0" applyFill="0" applyBorder="0" applyAlignment="0" applyProtection="0">
      <alignment vertical="center"/>
    </xf>
    <xf numFmtId="0" fontId="81" fillId="9" borderId="0" applyNumberFormat="0" applyBorder="0" applyAlignment="0" applyProtection="0">
      <alignment vertical="center"/>
    </xf>
    <xf numFmtId="0" fontId="69" fillId="18" borderId="0" applyNumberFormat="0" applyBorder="0" applyAlignment="0" applyProtection="0">
      <alignment vertical="center"/>
    </xf>
    <xf numFmtId="0" fontId="82" fillId="0" borderId="0" applyNumberFormat="0" applyFill="0" applyBorder="0" applyAlignment="0" applyProtection="0">
      <alignment vertical="center"/>
    </xf>
    <xf numFmtId="0" fontId="71" fillId="8" borderId="0" applyNumberFormat="0" applyBorder="0" applyAlignment="0" applyProtection="0">
      <alignment vertical="center"/>
    </xf>
    <xf numFmtId="0" fontId="83" fillId="19" borderId="0" applyNumberFormat="0" applyBorder="0" applyAlignment="0" applyProtection="0">
      <alignment vertical="center"/>
    </xf>
    <xf numFmtId="0" fontId="84" fillId="0" borderId="0">
      <alignment vertical="center"/>
    </xf>
    <xf numFmtId="0" fontId="69" fillId="20" borderId="0" applyNumberFormat="0" applyBorder="0" applyAlignment="0" applyProtection="0">
      <alignment vertical="center"/>
    </xf>
    <xf numFmtId="0" fontId="1" fillId="21" borderId="18" applyNumberFormat="0" applyFont="0" applyAlignment="0" applyProtection="0">
      <alignment vertical="center"/>
    </xf>
    <xf numFmtId="0" fontId="9" fillId="0" borderId="0">
      <alignment vertical="center"/>
    </xf>
    <xf numFmtId="0" fontId="77" fillId="22" borderId="0" applyNumberFormat="0" applyBorder="0" applyAlignment="0" applyProtection="0">
      <alignment vertical="center"/>
    </xf>
    <xf numFmtId="0" fontId="71" fillId="23" borderId="0" applyNumberFormat="0" applyBorder="0" applyAlignment="0" applyProtection="0">
      <alignment vertical="center"/>
    </xf>
    <xf numFmtId="0" fontId="71" fillId="14"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0" applyNumberFormat="0" applyFill="0" applyBorder="0" applyAlignment="0" applyProtection="0">
      <alignment vertical="center"/>
    </xf>
    <xf numFmtId="9" fontId="9" fillId="0" borderId="0" applyFont="0" applyFill="0" applyBorder="0" applyAlignment="0" applyProtection="0">
      <alignment vertical="center"/>
    </xf>
    <xf numFmtId="0" fontId="71" fillId="15" borderId="0" applyNumberFormat="0" applyBorder="0" applyAlignment="0" applyProtection="0">
      <alignment vertical="center"/>
    </xf>
    <xf numFmtId="0" fontId="9" fillId="0" borderId="0">
      <alignment vertical="center"/>
    </xf>
    <xf numFmtId="0" fontId="9" fillId="0" borderId="0">
      <alignment vertical="center"/>
    </xf>
    <xf numFmtId="0" fontId="87" fillId="0" borderId="0" applyNumberFormat="0" applyFill="0" applyBorder="0" applyAlignment="0" applyProtection="0">
      <alignment vertical="center"/>
    </xf>
    <xf numFmtId="0" fontId="9" fillId="0" borderId="0">
      <alignment vertical="center"/>
    </xf>
    <xf numFmtId="0" fontId="69" fillId="19" borderId="0" applyNumberFormat="0" applyBorder="0" applyAlignment="0" applyProtection="0">
      <alignment vertical="center"/>
    </xf>
    <xf numFmtId="0" fontId="88" fillId="0" borderId="0" applyNumberFormat="0" applyFill="0" applyBorder="0" applyAlignment="0" applyProtection="0">
      <alignment vertical="center"/>
    </xf>
    <xf numFmtId="0" fontId="71" fillId="23" borderId="0" applyNumberFormat="0" applyBorder="0" applyAlignment="0" applyProtection="0">
      <alignment vertical="center"/>
    </xf>
    <xf numFmtId="0" fontId="89" fillId="0" borderId="19" applyNumberFormat="0" applyFill="0" applyAlignment="0" applyProtection="0">
      <alignment vertical="center"/>
    </xf>
    <xf numFmtId="0" fontId="90" fillId="0" borderId="0" applyNumberFormat="0" applyFill="0" applyBorder="0" applyAlignment="0" applyProtection="0">
      <alignment vertical="center"/>
    </xf>
    <xf numFmtId="0" fontId="91" fillId="0" borderId="20"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69" fillId="19" borderId="0" applyNumberFormat="0" applyBorder="0" applyAlignment="0" applyProtection="0">
      <alignment vertical="center"/>
    </xf>
    <xf numFmtId="0" fontId="84" fillId="0" borderId="0">
      <alignment vertical="center"/>
    </xf>
    <xf numFmtId="0" fontId="92" fillId="19" borderId="0" applyNumberFormat="0" applyBorder="0" applyAlignment="0" applyProtection="0">
      <alignment vertical="center"/>
    </xf>
    <xf numFmtId="0" fontId="93" fillId="0" borderId="20" applyNumberFormat="0" applyFill="0" applyAlignment="0" applyProtection="0">
      <alignment vertical="center"/>
    </xf>
    <xf numFmtId="9" fontId="9" fillId="0" borderId="0" applyFont="0" applyFill="0" applyBorder="0" applyAlignment="0" applyProtection="0">
      <alignment vertical="center"/>
    </xf>
    <xf numFmtId="0" fontId="71" fillId="8" borderId="0" applyNumberFormat="0" applyBorder="0" applyAlignment="0" applyProtection="0">
      <alignment vertical="center"/>
    </xf>
    <xf numFmtId="0" fontId="77" fillId="24" borderId="0" applyNumberFormat="0" applyBorder="0" applyAlignment="0" applyProtection="0">
      <alignment vertical="center"/>
    </xf>
    <xf numFmtId="0" fontId="71" fillId="14" borderId="0" applyNumberFormat="0" applyBorder="0" applyAlignment="0" applyProtection="0">
      <alignment vertical="center"/>
    </xf>
    <xf numFmtId="0" fontId="85" fillId="0" borderId="21" applyNumberFormat="0" applyFill="0" applyAlignment="0" applyProtection="0">
      <alignment vertical="center"/>
    </xf>
    <xf numFmtId="9" fontId="9" fillId="0" borderId="0" applyFont="0" applyFill="0" applyBorder="0" applyAlignment="0" applyProtection="0">
      <alignment vertical="center"/>
    </xf>
    <xf numFmtId="0" fontId="77" fillId="25" borderId="0" applyNumberFormat="0" applyBorder="0" applyAlignment="0" applyProtection="0">
      <alignment vertical="center"/>
    </xf>
    <xf numFmtId="0" fontId="71" fillId="14" borderId="0" applyNumberFormat="0" applyBorder="0" applyAlignment="0" applyProtection="0">
      <alignment vertical="center"/>
    </xf>
    <xf numFmtId="0" fontId="94" fillId="26" borderId="22" applyNumberFormat="0" applyAlignment="0" applyProtection="0">
      <alignment vertical="center"/>
    </xf>
    <xf numFmtId="0" fontId="95" fillId="26" borderId="15" applyNumberFormat="0" applyAlignment="0" applyProtection="0">
      <alignment vertical="center"/>
    </xf>
    <xf numFmtId="0" fontId="0" fillId="23" borderId="0" applyNumberFormat="0" applyBorder="0" applyAlignment="0" applyProtection="0">
      <alignment vertical="center"/>
    </xf>
    <xf numFmtId="0" fontId="96" fillId="27" borderId="23" applyNumberFormat="0" applyAlignment="0" applyProtection="0">
      <alignment vertical="center"/>
    </xf>
    <xf numFmtId="0" fontId="73" fillId="28"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77" fillId="29" borderId="0" applyNumberFormat="0" applyBorder="0" applyAlignment="0" applyProtection="0">
      <alignment vertical="center"/>
    </xf>
    <xf numFmtId="0" fontId="97" fillId="0" borderId="0" applyNumberFormat="0" applyFill="0" applyBorder="0" applyAlignment="0" applyProtection="0">
      <alignment vertical="center"/>
    </xf>
    <xf numFmtId="0" fontId="98" fillId="0" borderId="24">
      <alignment horizontal="center" vertical="center"/>
    </xf>
    <xf numFmtId="0" fontId="99" fillId="0" borderId="25" applyNumberFormat="0" applyFill="0" applyAlignment="0" applyProtection="0">
      <alignment vertical="center"/>
    </xf>
    <xf numFmtId="0" fontId="69" fillId="18" borderId="0" applyNumberFormat="0" applyBorder="0" applyAlignment="0" applyProtection="0">
      <alignment vertical="center"/>
    </xf>
    <xf numFmtId="0" fontId="92" fillId="30" borderId="0" applyNumberFormat="0" applyBorder="0" applyAlignment="0" applyProtection="0">
      <alignment vertical="center"/>
    </xf>
    <xf numFmtId="0" fontId="100" fillId="0" borderId="26" applyNumberFormat="0" applyFill="0" applyAlignment="0" applyProtection="0">
      <alignment vertical="center"/>
    </xf>
    <xf numFmtId="0" fontId="101" fillId="31" borderId="0" applyNumberFormat="0" applyBorder="0" applyAlignment="0" applyProtection="0">
      <alignment vertical="center"/>
    </xf>
    <xf numFmtId="0" fontId="102" fillId="32" borderId="0" applyNumberFormat="0" applyBorder="0" applyAlignment="0" applyProtection="0">
      <alignment vertical="center"/>
    </xf>
    <xf numFmtId="0" fontId="0" fillId="9" borderId="0" applyNumberFormat="0" applyBorder="0" applyAlignment="0" applyProtection="0">
      <alignment vertical="center"/>
    </xf>
    <xf numFmtId="0" fontId="103" fillId="10" borderId="27" applyNumberFormat="0" applyAlignment="0" applyProtection="0">
      <alignment vertical="center"/>
    </xf>
    <xf numFmtId="0" fontId="104" fillId="33" borderId="0" applyNumberFormat="0" applyBorder="0" applyAlignment="0" applyProtection="0">
      <alignment vertical="center"/>
    </xf>
    <xf numFmtId="0" fontId="73" fillId="34" borderId="0" applyNumberFormat="0" applyBorder="0" applyAlignment="0" applyProtection="0">
      <alignment vertical="center"/>
    </xf>
    <xf numFmtId="0" fontId="72" fillId="0" borderId="17" applyNumberFormat="0" applyFill="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77" fillId="35" borderId="0" applyNumberFormat="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78" fillId="0" borderId="4" applyNumberFormat="0" applyFill="0" applyProtection="0">
      <alignment horizontal="right" vertical="center"/>
    </xf>
    <xf numFmtId="0" fontId="73" fillId="36" borderId="0" applyNumberFormat="0" applyBorder="0" applyAlignment="0" applyProtection="0">
      <alignment vertical="center"/>
    </xf>
    <xf numFmtId="0" fontId="72" fillId="0" borderId="17" applyNumberFormat="0" applyFill="0" applyAlignment="0" applyProtection="0">
      <alignment vertical="center"/>
    </xf>
    <xf numFmtId="0" fontId="0" fillId="0" borderId="0">
      <alignment vertical="center"/>
    </xf>
    <xf numFmtId="0" fontId="0" fillId="0" borderId="0">
      <alignment vertical="center"/>
    </xf>
    <xf numFmtId="0" fontId="70" fillId="0" borderId="16" applyNumberFormat="0" applyFill="0" applyAlignment="0" applyProtection="0">
      <alignment vertical="center"/>
    </xf>
    <xf numFmtId="0" fontId="33" fillId="16" borderId="0" applyNumberFormat="0" applyBorder="0" applyAlignment="0" applyProtection="0">
      <alignment vertical="center"/>
    </xf>
    <xf numFmtId="0" fontId="73" fillId="37" borderId="0" applyNumberFormat="0" applyBorder="0" applyAlignment="0" applyProtection="0">
      <alignment vertical="center"/>
    </xf>
    <xf numFmtId="0" fontId="105" fillId="0" borderId="0" applyNumberFormat="0" applyFill="0" applyBorder="0" applyAlignment="0" applyProtection="0">
      <alignment vertical="center"/>
    </xf>
    <xf numFmtId="0" fontId="73" fillId="38" borderId="0" applyNumberFormat="0" applyBorder="0" applyAlignment="0" applyProtection="0">
      <alignment vertical="center"/>
    </xf>
    <xf numFmtId="0" fontId="72" fillId="0" borderId="17" applyNumberFormat="0" applyFill="0" applyAlignment="0" applyProtection="0">
      <alignment vertical="center"/>
    </xf>
    <xf numFmtId="0" fontId="0" fillId="0" borderId="0">
      <alignment vertical="center"/>
    </xf>
    <xf numFmtId="0" fontId="0" fillId="0" borderId="0">
      <alignment vertical="center"/>
    </xf>
    <xf numFmtId="0" fontId="73" fillId="39" borderId="0" applyNumberFormat="0" applyBorder="0" applyAlignment="0" applyProtection="0">
      <alignment vertical="center"/>
    </xf>
    <xf numFmtId="0" fontId="106" fillId="15" borderId="28" applyNumberFormat="0" applyAlignment="0" applyProtection="0">
      <alignment vertical="center"/>
    </xf>
    <xf numFmtId="0" fontId="33" fillId="10" borderId="0" applyNumberFormat="0" applyBorder="0" applyAlignment="0" applyProtection="0">
      <alignment vertical="center"/>
    </xf>
    <xf numFmtId="0" fontId="92" fillId="30" borderId="0" applyNumberFormat="0" applyBorder="0" applyAlignment="0" applyProtection="0">
      <alignment vertical="center"/>
    </xf>
    <xf numFmtId="0" fontId="77" fillId="40" borderId="0" applyNumberFormat="0" applyBorder="0" applyAlignment="0" applyProtection="0">
      <alignment vertical="center"/>
    </xf>
    <xf numFmtId="0" fontId="33" fillId="10" borderId="0" applyNumberFormat="0" applyBorder="0" applyAlignment="0" applyProtection="0">
      <alignment vertical="center"/>
    </xf>
    <xf numFmtId="0" fontId="81" fillId="9"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0" fontId="77" fillId="41" borderId="0" applyNumberFormat="0" applyBorder="0" applyAlignment="0" applyProtection="0">
      <alignment vertical="center"/>
    </xf>
    <xf numFmtId="0" fontId="73" fillId="42" borderId="0" applyNumberFormat="0" applyBorder="0" applyAlignment="0" applyProtection="0">
      <alignment vertical="center"/>
    </xf>
    <xf numFmtId="0" fontId="72" fillId="0" borderId="17" applyNumberFormat="0" applyFill="0" applyAlignment="0" applyProtection="0">
      <alignment vertical="center"/>
    </xf>
    <xf numFmtId="0" fontId="0" fillId="0" borderId="0">
      <alignment vertical="center"/>
    </xf>
    <xf numFmtId="0" fontId="0" fillId="0" borderId="0">
      <alignment vertical="center"/>
    </xf>
    <xf numFmtId="0" fontId="73" fillId="43" borderId="0" applyNumberFormat="0" applyBorder="0" applyAlignment="0" applyProtection="0">
      <alignment vertical="center"/>
    </xf>
    <xf numFmtId="0" fontId="77" fillId="44" borderId="0" applyNumberFormat="0" applyBorder="0" applyAlignment="0" applyProtection="0">
      <alignment vertical="center"/>
    </xf>
    <xf numFmtId="0" fontId="7" fillId="0" borderId="0">
      <alignment vertical="center"/>
    </xf>
    <xf numFmtId="0" fontId="107" fillId="10" borderId="29" applyNumberFormat="0" applyAlignment="0" applyProtection="0">
      <alignment vertical="center"/>
    </xf>
    <xf numFmtId="0" fontId="69" fillId="10" borderId="0" applyNumberFormat="0" applyBorder="0" applyAlignment="0" applyProtection="0">
      <alignment vertical="center"/>
    </xf>
    <xf numFmtId="0" fontId="9" fillId="0" borderId="0">
      <alignment vertical="center"/>
    </xf>
    <xf numFmtId="0" fontId="73" fillId="45" borderId="0" applyNumberFormat="0" applyBorder="0" applyAlignment="0" applyProtection="0">
      <alignment vertical="center"/>
    </xf>
    <xf numFmtId="0" fontId="89" fillId="0" borderId="19" applyNumberFormat="0" applyFill="0" applyAlignment="0" applyProtection="0">
      <alignment vertical="center"/>
    </xf>
    <xf numFmtId="0" fontId="77" fillId="46" borderId="0" applyNumberFormat="0" applyBorder="0" applyAlignment="0" applyProtection="0">
      <alignment vertical="center"/>
    </xf>
    <xf numFmtId="0" fontId="71" fillId="14" borderId="0" applyNumberFormat="0" applyBorder="0" applyAlignment="0" applyProtection="0">
      <alignment vertical="center"/>
    </xf>
    <xf numFmtId="0" fontId="77" fillId="47" borderId="0" applyNumberFormat="0" applyBorder="0" applyAlignment="0" applyProtection="0">
      <alignment vertical="center"/>
    </xf>
    <xf numFmtId="0" fontId="73" fillId="48" borderId="0" applyNumberFormat="0" applyBorder="0" applyAlignment="0" applyProtection="0">
      <alignment vertical="center"/>
    </xf>
    <xf numFmtId="0" fontId="108" fillId="0" borderId="0">
      <alignment vertical="center"/>
    </xf>
    <xf numFmtId="0" fontId="89" fillId="0" borderId="19" applyNumberFormat="0" applyFill="0" applyAlignment="0" applyProtection="0">
      <alignment vertical="center"/>
    </xf>
    <xf numFmtId="0" fontId="77" fillId="49" borderId="0" applyNumberFormat="0" applyBorder="0" applyAlignment="0" applyProtection="0">
      <alignment vertical="center"/>
    </xf>
    <xf numFmtId="0" fontId="71" fillId="14" borderId="0" applyNumberFormat="0" applyBorder="0" applyAlignment="0" applyProtection="0">
      <alignment vertical="center"/>
    </xf>
    <xf numFmtId="0" fontId="102" fillId="32" borderId="0" applyNumberFormat="0" applyBorder="0" applyAlignment="0" applyProtection="0">
      <alignment vertical="center"/>
    </xf>
    <xf numFmtId="0" fontId="9" fillId="0" borderId="0">
      <alignment vertical="center"/>
    </xf>
    <xf numFmtId="0" fontId="33" fillId="16" borderId="0" applyNumberFormat="0" applyBorder="0" applyAlignment="0" applyProtection="0">
      <alignment vertical="center"/>
    </xf>
    <xf numFmtId="0" fontId="67" fillId="0" borderId="0">
      <alignment vertical="center"/>
    </xf>
    <xf numFmtId="0" fontId="67" fillId="0" borderId="0">
      <alignment vertical="center"/>
    </xf>
    <xf numFmtId="0" fontId="102" fillId="32" borderId="0" applyNumberFormat="0" applyBorder="0" applyAlignment="0" applyProtection="0">
      <alignment vertical="center"/>
    </xf>
    <xf numFmtId="0" fontId="33" fillId="16" borderId="0" applyNumberFormat="0" applyBorder="0" applyAlignment="0" applyProtection="0">
      <alignment vertical="center"/>
    </xf>
    <xf numFmtId="0" fontId="9" fillId="0" borderId="0">
      <alignment vertical="center"/>
    </xf>
    <xf numFmtId="0" fontId="84" fillId="0" borderId="0">
      <alignment vertical="center"/>
    </xf>
    <xf numFmtId="0" fontId="108" fillId="0" borderId="0">
      <alignment vertical="center"/>
    </xf>
    <xf numFmtId="0" fontId="108" fillId="0" borderId="0">
      <alignment vertical="center"/>
    </xf>
    <xf numFmtId="0" fontId="84" fillId="0" borderId="0">
      <alignment vertical="center"/>
    </xf>
    <xf numFmtId="0" fontId="67" fillId="0" borderId="0">
      <alignment vertical="center"/>
    </xf>
    <xf numFmtId="9" fontId="9" fillId="0" borderId="0" applyFont="0" applyFill="0" applyBorder="0" applyAlignment="0" applyProtection="0">
      <alignment vertical="center"/>
    </xf>
    <xf numFmtId="0" fontId="33" fillId="16" borderId="0" applyNumberFormat="0" applyBorder="0" applyAlignment="0" applyProtection="0">
      <alignment vertical="center"/>
    </xf>
    <xf numFmtId="9" fontId="9" fillId="0" borderId="0" applyFont="0" applyFill="0" applyBorder="0" applyAlignment="0" applyProtection="0">
      <alignment vertical="center"/>
    </xf>
    <xf numFmtId="0" fontId="67" fillId="0" borderId="0">
      <alignment vertical="center"/>
    </xf>
    <xf numFmtId="0" fontId="9" fillId="0" borderId="0">
      <alignment vertical="center"/>
    </xf>
    <xf numFmtId="9" fontId="9" fillId="0" borderId="0" applyFont="0" applyFill="0" applyBorder="0" applyAlignment="0" applyProtection="0">
      <alignment vertical="center"/>
    </xf>
    <xf numFmtId="0" fontId="67" fillId="0" borderId="0">
      <alignment vertical="center"/>
    </xf>
    <xf numFmtId="9" fontId="9" fillId="0" borderId="0" applyFont="0" applyFill="0" applyBorder="0" applyAlignment="0" applyProtection="0">
      <alignment vertical="center"/>
    </xf>
    <xf numFmtId="0" fontId="109" fillId="0" borderId="0" applyNumberFormat="0" applyFill="0" applyBorder="0" applyAlignment="0" applyProtection="0">
      <alignment vertical="top"/>
      <protection locked="0"/>
    </xf>
    <xf numFmtId="49" fontId="9" fillId="0" borderId="0" applyFont="0" applyFill="0" applyBorder="0" applyAlignment="0" applyProtection="0">
      <alignment vertical="center"/>
    </xf>
    <xf numFmtId="0" fontId="84" fillId="0" borderId="0">
      <alignment vertical="center"/>
    </xf>
    <xf numFmtId="0" fontId="0" fillId="0" borderId="0">
      <alignment vertical="center"/>
    </xf>
    <xf numFmtId="0" fontId="67" fillId="0" borderId="0">
      <alignment vertical="center"/>
    </xf>
    <xf numFmtId="0" fontId="102" fillId="32" borderId="0" applyNumberFormat="0" applyBorder="0" applyAlignment="0" applyProtection="0">
      <alignment vertical="center"/>
    </xf>
    <xf numFmtId="0" fontId="33" fillId="16" borderId="0" applyNumberFormat="0" applyBorder="0" applyAlignment="0" applyProtection="0">
      <alignment vertical="center"/>
    </xf>
    <xf numFmtId="0" fontId="9" fillId="0" borderId="0">
      <alignment vertical="center"/>
    </xf>
    <xf numFmtId="0" fontId="110" fillId="19" borderId="0" applyNumberFormat="0" applyBorder="0" applyAlignment="0" applyProtection="0">
      <alignment vertical="center"/>
    </xf>
    <xf numFmtId="0" fontId="67" fillId="0" borderId="0">
      <alignment vertical="center"/>
    </xf>
    <xf numFmtId="9" fontId="9" fillId="0" borderId="0" applyFont="0" applyFill="0" applyBorder="0" applyAlignment="0" applyProtection="0">
      <alignment vertical="center"/>
    </xf>
    <xf numFmtId="0" fontId="9" fillId="0" borderId="0">
      <alignment vertical="center"/>
    </xf>
    <xf numFmtId="0" fontId="67" fillId="0" borderId="0">
      <alignment vertical="center"/>
    </xf>
    <xf numFmtId="49" fontId="9" fillId="0" borderId="0" applyFont="0" applyFill="0" applyBorder="0" applyAlignment="0" applyProtection="0">
      <alignment vertical="center"/>
    </xf>
    <xf numFmtId="0" fontId="71" fillId="8"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67" fillId="0" borderId="0">
      <alignment vertical="center"/>
    </xf>
    <xf numFmtId="0" fontId="9" fillId="0" borderId="0">
      <alignment vertical="center"/>
    </xf>
    <xf numFmtId="0" fontId="71" fillId="23" borderId="0" applyNumberFormat="0" applyBorder="0" applyAlignment="0" applyProtection="0">
      <alignment vertical="center"/>
    </xf>
    <xf numFmtId="0" fontId="67" fillId="0" borderId="0">
      <alignment vertical="center"/>
    </xf>
    <xf numFmtId="0" fontId="9" fillId="0" borderId="0">
      <alignment vertical="center"/>
    </xf>
    <xf numFmtId="0" fontId="67" fillId="0" borderId="0">
      <alignment vertical="center"/>
    </xf>
    <xf numFmtId="9" fontId="9" fillId="0" borderId="0" applyFont="0" applyFill="0" applyBorder="0" applyAlignment="0" applyProtection="0">
      <alignment vertical="center"/>
    </xf>
    <xf numFmtId="10" fontId="9" fillId="0" borderId="0" applyFont="0" applyFill="0" applyBorder="0" applyAlignment="0" applyProtection="0">
      <alignment vertical="center"/>
    </xf>
    <xf numFmtId="0" fontId="111" fillId="0" borderId="30" applyNumberFormat="0" applyFill="0" applyAlignment="0" applyProtection="0">
      <alignment vertical="center"/>
    </xf>
    <xf numFmtId="0" fontId="67" fillId="0" borderId="0">
      <alignment vertical="center"/>
    </xf>
    <xf numFmtId="0" fontId="67" fillId="0" borderId="0">
      <alignment vertical="center"/>
    </xf>
    <xf numFmtId="0" fontId="67" fillId="0" borderId="0">
      <alignment vertical="center"/>
    </xf>
    <xf numFmtId="0" fontId="71" fillId="8" borderId="0" applyNumberFormat="0" applyBorder="0" applyAlignment="0" applyProtection="0">
      <alignment vertical="center"/>
    </xf>
    <xf numFmtId="0" fontId="109" fillId="0" borderId="0" applyNumberFormat="0" applyFill="0" applyBorder="0" applyAlignment="0" applyProtection="0">
      <alignment vertical="top"/>
      <protection locked="0"/>
    </xf>
    <xf numFmtId="0" fontId="67" fillId="0" borderId="0">
      <alignment vertical="center"/>
    </xf>
    <xf numFmtId="0" fontId="78" fillId="0" borderId="0">
      <alignment vertical="center"/>
    </xf>
    <xf numFmtId="0" fontId="71" fillId="6" borderId="0" applyNumberFormat="0" applyBorder="0" applyAlignment="0" applyProtection="0">
      <alignment vertical="center"/>
    </xf>
    <xf numFmtId="0" fontId="112" fillId="0" borderId="0" applyNumberFormat="0" applyFill="0" applyBorder="0" applyAlignment="0" applyProtection="0">
      <alignment vertical="center"/>
    </xf>
    <xf numFmtId="0" fontId="84" fillId="0" borderId="0">
      <alignment vertical="center"/>
    </xf>
    <xf numFmtId="0" fontId="0" fillId="9" borderId="0" applyNumberFormat="0" applyBorder="0" applyAlignment="0" applyProtection="0">
      <alignment vertical="center"/>
    </xf>
    <xf numFmtId="0" fontId="72" fillId="0" borderId="17" applyNumberFormat="0" applyFill="0" applyAlignment="0" applyProtection="0">
      <alignment vertical="center"/>
    </xf>
    <xf numFmtId="0" fontId="9" fillId="0" borderId="0">
      <alignment vertical="center"/>
    </xf>
    <xf numFmtId="0" fontId="0" fillId="9" borderId="0" applyNumberFormat="0" applyBorder="0" applyAlignment="0" applyProtection="0">
      <alignment vertical="center"/>
    </xf>
    <xf numFmtId="0" fontId="33" fillId="50" borderId="0" applyNumberFormat="0" applyBorder="0" applyAlignment="0" applyProtection="0">
      <alignment vertical="center"/>
    </xf>
    <xf numFmtId="0" fontId="0" fillId="50" borderId="0" applyNumberFormat="0" applyBorder="0" applyAlignment="0" applyProtection="0">
      <alignment vertical="center"/>
    </xf>
    <xf numFmtId="0" fontId="69" fillId="51"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9" fillId="52" borderId="0" applyNumberFormat="0" applyBorder="0" applyAlignment="0" applyProtection="0">
      <alignment vertical="center"/>
    </xf>
    <xf numFmtId="0" fontId="102" fillId="32" borderId="0" applyNumberFormat="0" applyBorder="0" applyAlignment="0" applyProtection="0">
      <alignment vertical="center"/>
    </xf>
    <xf numFmtId="0" fontId="0" fillId="16" borderId="0" applyNumberFormat="0" applyBorder="0" applyAlignment="0" applyProtection="0">
      <alignment vertical="center"/>
    </xf>
    <xf numFmtId="0" fontId="9" fillId="0" borderId="0">
      <alignment vertical="center"/>
    </xf>
    <xf numFmtId="0" fontId="0" fillId="16" borderId="0" applyNumberFormat="0" applyBorder="0" applyAlignment="0" applyProtection="0">
      <alignment vertical="center"/>
    </xf>
    <xf numFmtId="188" fontId="9" fillId="0" borderId="0" applyFont="0" applyFill="0" applyBorder="0" applyAlignment="0" applyProtection="0">
      <alignment vertical="center"/>
    </xf>
    <xf numFmtId="0" fontId="0" fillId="17" borderId="0" applyNumberFormat="0" applyBorder="0" applyAlignment="0" applyProtection="0">
      <alignment vertical="center"/>
    </xf>
    <xf numFmtId="0" fontId="9" fillId="0" borderId="0">
      <alignment vertical="center"/>
    </xf>
    <xf numFmtId="0" fontId="0" fillId="17" borderId="0" applyNumberFormat="0" applyBorder="0" applyAlignment="0" applyProtection="0">
      <alignment vertical="center"/>
    </xf>
    <xf numFmtId="0" fontId="9" fillId="0" borderId="0">
      <alignment vertical="center"/>
    </xf>
    <xf numFmtId="0" fontId="71" fillId="52" borderId="0" applyNumberFormat="0" applyBorder="0" applyAlignment="0" applyProtection="0">
      <alignment vertical="center"/>
    </xf>
    <xf numFmtId="0" fontId="0" fillId="30" borderId="0" applyNumberFormat="0" applyBorder="0" applyAlignment="0" applyProtection="0">
      <alignment vertical="center"/>
    </xf>
    <xf numFmtId="0" fontId="9" fillId="0" borderId="0">
      <alignment vertical="center"/>
    </xf>
    <xf numFmtId="0" fontId="0" fillId="2" borderId="0" applyNumberFormat="0" applyBorder="0" applyAlignment="0" applyProtection="0">
      <alignment vertical="center"/>
    </xf>
    <xf numFmtId="0" fontId="0" fillId="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33" fillId="16" borderId="0" applyNumberFormat="0" applyBorder="0" applyAlignment="0" applyProtection="0">
      <alignment vertical="center"/>
    </xf>
    <xf numFmtId="0" fontId="0" fillId="17" borderId="0" applyNumberFormat="0" applyBorder="0" applyAlignment="0" applyProtection="0">
      <alignment vertical="center"/>
    </xf>
    <xf numFmtId="0" fontId="86" fillId="0" borderId="0" applyNumberFormat="0" applyFill="0" applyBorder="0" applyAlignment="0" applyProtection="0">
      <alignment vertical="center"/>
    </xf>
    <xf numFmtId="0" fontId="0" fillId="52" borderId="0" applyNumberFormat="0" applyBorder="0" applyAlignment="0" applyProtection="0">
      <alignment vertical="center"/>
    </xf>
    <xf numFmtId="0" fontId="0" fillId="32" borderId="0" applyNumberFormat="0" applyBorder="0" applyAlignment="0" applyProtection="0">
      <alignment vertical="center"/>
    </xf>
    <xf numFmtId="0" fontId="9" fillId="0" borderId="0">
      <alignment vertical="center"/>
    </xf>
    <xf numFmtId="0" fontId="0" fillId="32" borderId="0" applyNumberFormat="0" applyBorder="0" applyAlignment="0" applyProtection="0">
      <alignment vertical="center"/>
    </xf>
    <xf numFmtId="0" fontId="0" fillId="23" borderId="0" applyNumberFormat="0" applyBorder="0" applyAlignment="0" applyProtection="0">
      <alignment vertical="center"/>
    </xf>
    <xf numFmtId="0" fontId="113" fillId="0" borderId="1">
      <alignment horizontal="left" vertical="center"/>
    </xf>
    <xf numFmtId="0" fontId="71" fillId="8" borderId="0" applyNumberFormat="0" applyBorder="0" applyAlignment="0" applyProtection="0">
      <alignment vertical="center"/>
    </xf>
    <xf numFmtId="0" fontId="0" fillId="19" borderId="0" applyNumberFormat="0" applyBorder="0" applyAlignment="0" applyProtection="0">
      <alignment vertical="center"/>
    </xf>
    <xf numFmtId="0" fontId="9" fillId="0" borderId="0">
      <alignment vertical="center"/>
    </xf>
    <xf numFmtId="0" fontId="0" fillId="19" borderId="0" applyNumberFormat="0" applyBorder="0" applyAlignment="0" applyProtection="0">
      <alignment vertical="center"/>
    </xf>
    <xf numFmtId="0" fontId="9" fillId="0" borderId="0">
      <alignment vertical="center"/>
    </xf>
    <xf numFmtId="0" fontId="0" fillId="20"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7" fillId="0" borderId="0">
      <alignment vertical="center"/>
    </xf>
    <xf numFmtId="0" fontId="0" fillId="52" borderId="0" applyNumberFormat="0" applyBorder="0" applyAlignment="0" applyProtection="0">
      <alignment vertical="center"/>
    </xf>
    <xf numFmtId="0" fontId="0" fillId="53" borderId="0" applyNumberFormat="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107" fillId="10" borderId="29" applyNumberFormat="0" applyAlignment="0" applyProtection="0">
      <alignment vertical="center"/>
    </xf>
    <xf numFmtId="0" fontId="9" fillId="0" borderId="0">
      <alignment vertical="center"/>
    </xf>
    <xf numFmtId="0" fontId="33" fillId="16" borderId="0" applyNumberFormat="0" applyBorder="0" applyAlignment="0" applyProtection="0">
      <alignment vertical="center"/>
    </xf>
    <xf numFmtId="0" fontId="0" fillId="10" borderId="0" applyNumberFormat="0" applyBorder="0" applyAlignment="0" applyProtection="0">
      <alignment vertical="center"/>
    </xf>
    <xf numFmtId="0" fontId="74" fillId="9" borderId="0" applyNumberFormat="0" applyBorder="0" applyAlignment="0" applyProtection="0">
      <alignment vertical="center"/>
    </xf>
    <xf numFmtId="0" fontId="0" fillId="10" borderId="0" applyNumberFormat="0" applyBorder="0" applyAlignment="0" applyProtection="0">
      <alignment vertical="center"/>
    </xf>
    <xf numFmtId="0" fontId="107" fillId="10" borderId="29" applyNumberFormat="0" applyAlignment="0" applyProtection="0">
      <alignment vertical="center"/>
    </xf>
    <xf numFmtId="0" fontId="69" fillId="54" borderId="0" applyNumberFormat="0" applyBorder="0" applyAlignment="0" applyProtection="0">
      <alignment vertical="center"/>
    </xf>
    <xf numFmtId="0" fontId="0" fillId="23" borderId="0" applyNumberFormat="0" applyBorder="0" applyAlignment="0" applyProtection="0">
      <alignment vertical="center"/>
    </xf>
    <xf numFmtId="0" fontId="74" fillId="9" borderId="0" applyNumberFormat="0" applyBorder="0" applyAlignment="0" applyProtection="0">
      <alignment vertical="center"/>
    </xf>
    <xf numFmtId="0" fontId="111" fillId="0" borderId="30" applyNumberFormat="0" applyFill="0" applyAlignment="0" applyProtection="0">
      <alignment vertical="center"/>
    </xf>
    <xf numFmtId="0" fontId="0" fillId="17" borderId="0" applyNumberFormat="0" applyBorder="0" applyAlignment="0" applyProtection="0">
      <alignment vertical="center"/>
    </xf>
    <xf numFmtId="0" fontId="74" fillId="9" borderId="0" applyNumberFormat="0" applyBorder="0" applyAlignment="0" applyProtection="0">
      <alignment vertical="center"/>
    </xf>
    <xf numFmtId="9" fontId="9" fillId="0" borderId="0" applyFont="0" applyFill="0" applyBorder="0" applyAlignment="0" applyProtection="0">
      <alignment vertical="center"/>
    </xf>
    <xf numFmtId="0" fontId="102" fillId="32" borderId="0" applyNumberFormat="0" applyBorder="0" applyAlignment="0" applyProtection="0">
      <alignment vertical="center"/>
    </xf>
    <xf numFmtId="0" fontId="0" fillId="17" borderId="0" applyNumberFormat="0" applyBorder="0" applyAlignment="0" applyProtection="0">
      <alignment vertical="center"/>
    </xf>
    <xf numFmtId="9" fontId="9" fillId="0" borderId="0" applyFont="0" applyFill="0" applyBorder="0" applyAlignment="0" applyProtection="0">
      <alignment vertical="center"/>
    </xf>
    <xf numFmtId="0" fontId="102" fillId="32" borderId="0" applyNumberFormat="0" applyBorder="0" applyAlignment="0" applyProtection="0">
      <alignment vertical="center"/>
    </xf>
    <xf numFmtId="0" fontId="71" fillId="55" borderId="0" applyNumberFormat="0" applyBorder="0" applyAlignment="0" applyProtection="0">
      <alignment vertical="center"/>
    </xf>
    <xf numFmtId="0" fontId="0" fillId="56" borderId="0" applyNumberFormat="0" applyBorder="0" applyAlignment="0" applyProtection="0">
      <alignment vertical="center"/>
    </xf>
    <xf numFmtId="0" fontId="74" fillId="9" borderId="0" applyNumberFormat="0" applyBorder="0" applyAlignment="0" applyProtection="0">
      <alignment vertical="center"/>
    </xf>
    <xf numFmtId="0" fontId="71" fillId="14" borderId="0" applyNumberFormat="0" applyBorder="0" applyAlignment="0" applyProtection="0">
      <alignment vertical="center"/>
    </xf>
    <xf numFmtId="0" fontId="103" fillId="10" borderId="27" applyNumberFormat="0" applyAlignment="0" applyProtection="0">
      <alignment vertical="center"/>
    </xf>
    <xf numFmtId="0" fontId="69" fillId="32" borderId="0" applyNumberFormat="0" applyBorder="0" applyAlignment="0" applyProtection="0">
      <alignment vertical="center"/>
    </xf>
    <xf numFmtId="0" fontId="69" fillId="32" borderId="0" applyNumberFormat="0" applyBorder="0" applyAlignment="0" applyProtection="0">
      <alignment vertical="center"/>
    </xf>
    <xf numFmtId="0" fontId="69" fillId="32" borderId="0" applyNumberFormat="0" applyBorder="0" applyAlignment="0" applyProtection="0">
      <alignment vertical="center"/>
    </xf>
    <xf numFmtId="0" fontId="78" fillId="0" borderId="4" applyNumberFormat="0" applyFill="0" applyProtection="0">
      <alignment horizontal="left" vertical="center"/>
    </xf>
    <xf numFmtId="0" fontId="97" fillId="0" borderId="31" applyNumberFormat="0" applyFill="0" applyAlignment="0" applyProtection="0">
      <alignment vertical="center"/>
    </xf>
    <xf numFmtId="0" fontId="74" fillId="9" borderId="0" applyNumberFormat="0" applyBorder="0" applyAlignment="0" applyProtection="0">
      <alignment vertical="center"/>
    </xf>
    <xf numFmtId="0" fontId="69" fillId="32" borderId="0" applyNumberFormat="0" applyBorder="0" applyAlignment="0" applyProtection="0">
      <alignment vertical="center"/>
    </xf>
    <xf numFmtId="9" fontId="9" fillId="0" borderId="0" applyFont="0" applyFill="0" applyBorder="0" applyAlignment="0" applyProtection="0">
      <alignment vertical="center"/>
    </xf>
    <xf numFmtId="0" fontId="69" fillId="57" borderId="0" applyNumberFormat="0" applyBorder="0" applyAlignment="0" applyProtection="0">
      <alignment vertical="center"/>
    </xf>
    <xf numFmtId="184" fontId="0" fillId="0" borderId="0" applyFont="0" applyFill="0" applyBorder="0" applyAlignment="0" applyProtection="0">
      <alignment vertical="center"/>
    </xf>
    <xf numFmtId="0" fontId="69" fillId="57" borderId="0" applyNumberFormat="0" applyBorder="0" applyAlignment="0" applyProtection="0">
      <alignment vertical="center"/>
    </xf>
    <xf numFmtId="0" fontId="71" fillId="14" borderId="0" applyNumberFormat="0" applyBorder="0" applyAlignment="0" applyProtection="0">
      <alignment vertical="center"/>
    </xf>
    <xf numFmtId="0" fontId="9" fillId="0" borderId="0">
      <alignment vertical="center"/>
    </xf>
    <xf numFmtId="0" fontId="103" fillId="10" borderId="27" applyNumberFormat="0" applyAlignment="0" applyProtection="0">
      <alignment vertical="center"/>
    </xf>
    <xf numFmtId="0" fontId="69" fillId="19" borderId="0" applyNumberFormat="0" applyBorder="0" applyAlignment="0" applyProtection="0">
      <alignment vertical="center"/>
    </xf>
    <xf numFmtId="0" fontId="0" fillId="0" borderId="0">
      <alignment vertical="center"/>
    </xf>
    <xf numFmtId="0" fontId="69" fillId="19" borderId="0" applyNumberFormat="0" applyBorder="0" applyAlignment="0" applyProtection="0">
      <alignment vertical="center"/>
    </xf>
    <xf numFmtId="0" fontId="71" fillId="52" borderId="0" applyNumberFormat="0" applyBorder="0" applyAlignment="0" applyProtection="0">
      <alignment vertical="center"/>
    </xf>
    <xf numFmtId="0" fontId="0" fillId="0" borderId="0">
      <alignment vertical="center"/>
    </xf>
    <xf numFmtId="0" fontId="69" fillId="20" borderId="0" applyNumberFormat="0" applyBorder="0" applyAlignment="0" applyProtection="0">
      <alignment vertical="center"/>
    </xf>
    <xf numFmtId="0" fontId="0" fillId="16" borderId="32" applyNumberFormat="0" applyFont="0" applyAlignment="0" applyProtection="0">
      <alignment vertical="center"/>
    </xf>
    <xf numFmtId="0" fontId="71" fillId="14"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3" borderId="0" applyNumberFormat="0" applyBorder="0" applyAlignment="0" applyProtection="0">
      <alignment vertical="center"/>
    </xf>
    <xf numFmtId="0" fontId="33" fillId="50" borderId="0" applyNumberFormat="0" applyBorder="0" applyAlignment="0" applyProtection="0">
      <alignment vertical="center"/>
    </xf>
    <xf numFmtId="0" fontId="70" fillId="0" borderId="16" applyNumberFormat="0" applyFill="0" applyAlignment="0" applyProtection="0">
      <alignment vertical="center"/>
    </xf>
    <xf numFmtId="0" fontId="69" fillId="53" borderId="0" applyNumberFormat="0" applyBorder="0" applyAlignment="0" applyProtection="0">
      <alignment vertical="center"/>
    </xf>
    <xf numFmtId="0" fontId="33" fillId="50" borderId="0" applyNumberFormat="0" applyBorder="0" applyAlignment="0" applyProtection="0">
      <alignment vertical="center"/>
    </xf>
    <xf numFmtId="0" fontId="71" fillId="14" borderId="0" applyNumberFormat="0" applyBorder="0" applyAlignment="0" applyProtection="0">
      <alignment vertical="center"/>
    </xf>
    <xf numFmtId="0" fontId="69" fillId="18" borderId="0" applyNumberFormat="0" applyBorder="0" applyAlignment="0" applyProtection="0">
      <alignment vertical="center"/>
    </xf>
    <xf numFmtId="0" fontId="69" fillId="18" borderId="0" applyNumberFormat="0" applyBorder="0" applyAlignment="0" applyProtection="0">
      <alignment vertical="center"/>
    </xf>
    <xf numFmtId="0" fontId="69" fillId="54" borderId="0" applyNumberFormat="0" applyBorder="0" applyAlignment="0" applyProtection="0">
      <alignment vertical="center"/>
    </xf>
    <xf numFmtId="0" fontId="9" fillId="0" borderId="0">
      <alignment vertical="center"/>
    </xf>
    <xf numFmtId="0" fontId="78" fillId="0" borderId="0" applyProtection="0">
      <alignment vertical="center"/>
    </xf>
    <xf numFmtId="0" fontId="69" fillId="10" borderId="0" applyNumberFormat="0" applyBorder="0" applyAlignment="0" applyProtection="0">
      <alignment vertical="center"/>
    </xf>
    <xf numFmtId="0" fontId="89" fillId="0" borderId="19" applyNumberFormat="0" applyFill="0" applyAlignment="0" applyProtection="0">
      <alignment vertical="center"/>
    </xf>
    <xf numFmtId="0" fontId="7" fillId="0" borderId="0">
      <alignment vertical="center"/>
    </xf>
    <xf numFmtId="0" fontId="69" fillId="10" borderId="0" applyNumberFormat="0" applyBorder="0" applyAlignment="0" applyProtection="0">
      <alignment vertical="center"/>
    </xf>
    <xf numFmtId="0" fontId="9" fillId="0" borderId="0">
      <alignment vertical="center"/>
    </xf>
    <xf numFmtId="0" fontId="69" fillId="10" borderId="0" applyNumberFormat="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9" fillId="0" borderId="0">
      <alignment vertical="center"/>
    </xf>
    <xf numFmtId="0" fontId="9" fillId="0" borderId="0" applyNumberFormat="0" applyFill="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114" fillId="0" borderId="33">
      <alignment horizontal="lef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114" fillId="0" borderId="33">
      <alignment horizontal="left" vertical="center"/>
    </xf>
    <xf numFmtId="0" fontId="69" fillId="6" borderId="0" applyNumberFormat="0" applyBorder="0" applyAlignment="0" applyProtection="0">
      <alignment vertical="center"/>
    </xf>
    <xf numFmtId="0" fontId="69" fillId="14" borderId="0" applyNumberFormat="0" applyBorder="0" applyAlignment="0" applyProtection="0">
      <alignment vertical="center"/>
    </xf>
    <xf numFmtId="0" fontId="108" fillId="0" borderId="0">
      <alignment vertical="center"/>
      <protection locked="0"/>
    </xf>
    <xf numFmtId="0" fontId="33" fillId="50" borderId="0" applyNumberFormat="0" applyBorder="0" applyAlignment="0" applyProtection="0">
      <alignment vertical="center"/>
    </xf>
    <xf numFmtId="0" fontId="69" fillId="51" borderId="0" applyNumberFormat="0" applyBorder="0" applyAlignment="0" applyProtection="0">
      <alignment vertical="center"/>
    </xf>
    <xf numFmtId="0" fontId="71" fillId="8" borderId="0" applyNumberFormat="0" applyBorder="0" applyAlignment="0" applyProtection="0">
      <alignment vertical="center"/>
    </xf>
    <xf numFmtId="0" fontId="33" fillId="50" borderId="0" applyNumberFormat="0" applyBorder="0" applyAlignment="0" applyProtection="0">
      <alignment vertical="center"/>
    </xf>
    <xf numFmtId="0" fontId="9" fillId="0" borderId="0">
      <alignment vertical="center"/>
    </xf>
    <xf numFmtId="0" fontId="33" fillId="17"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71" fillId="14" borderId="0" applyNumberFormat="0" applyBorder="0" applyAlignment="0" applyProtection="0">
      <alignment vertical="center"/>
    </xf>
    <xf numFmtId="0" fontId="105" fillId="0" borderId="0" applyNumberFormat="0" applyFill="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98" fillId="0" borderId="24">
      <alignment horizontal="center" vertical="center"/>
    </xf>
    <xf numFmtId="0" fontId="71" fillId="23" borderId="0" applyNumberFormat="0" applyBorder="0" applyAlignment="0" applyProtection="0">
      <alignment vertical="center"/>
    </xf>
    <xf numFmtId="0" fontId="71" fillId="23" borderId="0" applyNumberFormat="0" applyBorder="0" applyAlignment="0" applyProtection="0">
      <alignment vertical="center"/>
    </xf>
    <xf numFmtId="0" fontId="89" fillId="0" borderId="19" applyNumberFormat="0" applyFill="0" applyAlignment="0" applyProtection="0">
      <alignment vertical="center"/>
    </xf>
    <xf numFmtId="0" fontId="0" fillId="16" borderId="32" applyNumberFormat="0" applyFont="0" applyAlignment="0" applyProtection="0">
      <alignment vertical="center"/>
    </xf>
    <xf numFmtId="0" fontId="9" fillId="0" borderId="0">
      <alignment vertical="center"/>
    </xf>
    <xf numFmtId="0" fontId="71" fillId="23" borderId="0" applyNumberFormat="0" applyBorder="0" applyAlignment="0" applyProtection="0">
      <alignment vertical="center"/>
    </xf>
    <xf numFmtId="0" fontId="89" fillId="0" borderId="19" applyNumberFormat="0" applyFill="0" applyAlignment="0" applyProtection="0">
      <alignment vertical="center"/>
    </xf>
    <xf numFmtId="15" fontId="115" fillId="0" borderId="0">
      <alignment vertical="center"/>
    </xf>
    <xf numFmtId="0" fontId="71" fillId="8" borderId="0" applyNumberFormat="0" applyBorder="0" applyAlignment="0" applyProtection="0">
      <alignment vertical="center"/>
    </xf>
    <xf numFmtId="188" fontId="9" fillId="0" borderId="0" applyFont="0" applyFill="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9" fillId="0" borderId="0">
      <alignment vertical="center"/>
    </xf>
    <xf numFmtId="0" fontId="71" fillId="8" borderId="0" applyNumberFormat="0" applyBorder="0" applyAlignment="0" applyProtection="0">
      <alignment vertical="center"/>
    </xf>
    <xf numFmtId="0" fontId="66" fillId="0" borderId="14" applyNumberFormat="0" applyFill="0" applyProtection="0">
      <alignment horizontal="center" vertical="center"/>
    </xf>
    <xf numFmtId="0" fontId="71" fillId="8" borderId="0" applyNumberFormat="0" applyBorder="0" applyAlignment="0" applyProtection="0">
      <alignment vertical="center"/>
    </xf>
    <xf numFmtId="0" fontId="9" fillId="0" borderId="0">
      <alignment vertical="center"/>
    </xf>
    <xf numFmtId="0" fontId="116" fillId="58" borderId="3">
      <alignment vertical="center"/>
      <protection locked="0"/>
    </xf>
    <xf numFmtId="0" fontId="71" fillId="8" borderId="0" applyNumberFormat="0" applyBorder="0" applyAlignment="0" applyProtection="0">
      <alignment vertical="center"/>
    </xf>
    <xf numFmtId="0" fontId="9" fillId="0" borderId="0">
      <alignment vertical="center"/>
    </xf>
    <xf numFmtId="0" fontId="71" fillId="8" borderId="0" applyNumberFormat="0" applyBorder="0" applyAlignment="0" applyProtection="0">
      <alignment vertical="center"/>
    </xf>
    <xf numFmtId="0" fontId="92" fillId="30" borderId="0" applyNumberFormat="0" applyBorder="0" applyAlignment="0" applyProtection="0">
      <alignment vertical="center"/>
    </xf>
    <xf numFmtId="0" fontId="9" fillId="0" borderId="0">
      <alignment vertical="center"/>
    </xf>
    <xf numFmtId="0" fontId="71" fillId="8" borderId="0" applyNumberFormat="0" applyBorder="0" applyAlignment="0" applyProtection="0">
      <alignment vertical="center"/>
    </xf>
    <xf numFmtId="0" fontId="92" fillId="30" borderId="0" applyNumberFormat="0" applyBorder="0" applyAlignment="0" applyProtection="0">
      <alignment vertical="center"/>
    </xf>
    <xf numFmtId="0" fontId="71" fillId="55" borderId="0" applyNumberFormat="0" applyBorder="0" applyAlignment="0" applyProtection="0">
      <alignment vertical="center"/>
    </xf>
    <xf numFmtId="0" fontId="113" fillId="0" borderId="1">
      <alignment horizontal="left" vertical="center"/>
    </xf>
    <xf numFmtId="0" fontId="114" fillId="0" borderId="34" applyNumberFormat="0" applyAlignment="0" applyProtection="0">
      <alignment horizontal="left" vertical="center"/>
    </xf>
    <xf numFmtId="0" fontId="69" fillId="8" borderId="0" applyNumberFormat="0" applyBorder="0" applyAlignment="0" applyProtection="0">
      <alignment vertical="center"/>
    </xf>
    <xf numFmtId="0" fontId="33" fillId="10" borderId="0" applyNumberFormat="0" applyBorder="0" applyAlignment="0" applyProtection="0">
      <alignment vertical="center"/>
    </xf>
    <xf numFmtId="0" fontId="117" fillId="52" borderId="29" applyNumberFormat="0" applyAlignment="0" applyProtection="0">
      <alignment vertical="center"/>
    </xf>
    <xf numFmtId="182" fontId="78" fillId="0" borderId="14" applyFill="0" applyProtection="0">
      <alignment horizontal="right" vertical="center"/>
    </xf>
    <xf numFmtId="0" fontId="71" fillId="15" borderId="0" applyNumberFormat="0" applyBorder="0" applyAlignment="0" applyProtection="0">
      <alignment vertical="center"/>
    </xf>
    <xf numFmtId="0" fontId="33" fillId="50" borderId="0" applyNumberFormat="0" applyBorder="0" applyAlignment="0" applyProtection="0">
      <alignment vertical="center"/>
    </xf>
    <xf numFmtId="182" fontId="78" fillId="0" borderId="14" applyFill="0" applyProtection="0">
      <alignment horizontal="right" vertical="center"/>
    </xf>
    <xf numFmtId="0" fontId="71" fillId="15" borderId="0" applyNumberFormat="0" applyBorder="0" applyAlignment="0" applyProtection="0">
      <alignment vertical="center"/>
    </xf>
    <xf numFmtId="182" fontId="78" fillId="0" borderId="14" applyFill="0" applyProtection="0">
      <alignment horizontal="right" vertical="center"/>
    </xf>
    <xf numFmtId="0" fontId="71" fillId="15" borderId="0" applyNumberFormat="0" applyBorder="0" applyAlignment="0" applyProtection="0">
      <alignment vertical="center"/>
    </xf>
    <xf numFmtId="0" fontId="71" fillId="55" borderId="0" applyNumberFormat="0" applyBorder="0" applyAlignment="0" applyProtection="0">
      <alignment vertical="center"/>
    </xf>
    <xf numFmtId="0" fontId="69" fillId="54" borderId="0" applyNumberFormat="0" applyBorder="0" applyAlignment="0" applyProtection="0">
      <alignment vertical="center"/>
    </xf>
    <xf numFmtId="0" fontId="116" fillId="58" borderId="3">
      <alignment vertical="center"/>
      <protection locked="0"/>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9" fontId="9" fillId="0" borderId="0" applyFont="0" applyFill="0" applyBorder="0" applyAlignment="0" applyProtection="0">
      <alignment vertical="center"/>
    </xf>
    <xf numFmtId="0" fontId="71" fillId="55" borderId="0" applyNumberFormat="0" applyBorder="0" applyAlignment="0" applyProtection="0">
      <alignment vertical="center"/>
    </xf>
    <xf numFmtId="9" fontId="9" fillId="0" borderId="0" applyFont="0" applyFill="0" applyBorder="0" applyAlignment="0" applyProtection="0">
      <alignment vertical="center"/>
    </xf>
    <xf numFmtId="0" fontId="118" fillId="0" borderId="0">
      <alignment vertical="center"/>
    </xf>
    <xf numFmtId="0" fontId="71" fillId="55" borderId="0" applyNumberFormat="0" applyBorder="0" applyAlignment="0" applyProtection="0">
      <alignment vertical="center"/>
    </xf>
    <xf numFmtId="0" fontId="9" fillId="0" borderId="0">
      <alignment vertical="center"/>
    </xf>
    <xf numFmtId="15" fontId="115" fillId="0" borderId="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55" borderId="0" applyNumberFormat="0" applyBorder="0" applyAlignment="0" applyProtection="0">
      <alignment vertical="center"/>
    </xf>
    <xf numFmtId="0" fontId="71" fillId="15" borderId="0" applyNumberFormat="0" applyBorder="0" applyAlignment="0" applyProtection="0">
      <alignment vertical="center"/>
    </xf>
    <xf numFmtId="0" fontId="71" fillId="6" borderId="0" applyNumberFormat="0" applyBorder="0" applyAlignment="0" applyProtection="0">
      <alignment vertical="center"/>
    </xf>
    <xf numFmtId="0" fontId="33" fillId="16" borderId="0" applyNumberFormat="0" applyBorder="0" applyAlignment="0" applyProtection="0">
      <alignment vertical="center"/>
    </xf>
    <xf numFmtId="0" fontId="9" fillId="0" borderId="0" applyFont="0" applyFill="0" applyBorder="0" applyAlignment="0" applyProtection="0">
      <alignment vertical="center"/>
    </xf>
    <xf numFmtId="0" fontId="71" fillId="6" borderId="0" applyNumberFormat="0" applyBorder="0" applyAlignment="0" applyProtection="0">
      <alignment vertical="center"/>
    </xf>
    <xf numFmtId="0" fontId="33" fillId="16" borderId="0" applyNumberFormat="0" applyBorder="0" applyAlignment="0" applyProtection="0">
      <alignment vertical="center"/>
    </xf>
    <xf numFmtId="0" fontId="89" fillId="0" borderId="19"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33" fillId="16" borderId="0" applyNumberFormat="0" applyBorder="0" applyAlignment="0" applyProtection="0">
      <alignment vertical="center"/>
    </xf>
    <xf numFmtId="0" fontId="71" fillId="6" borderId="0" applyNumberFormat="0" applyBorder="0" applyAlignment="0" applyProtection="0">
      <alignment vertical="center"/>
    </xf>
    <xf numFmtId="0" fontId="70" fillId="0" borderId="16" applyNumberFormat="0" applyFill="0" applyAlignment="0" applyProtection="0">
      <alignment vertical="center"/>
    </xf>
    <xf numFmtId="0" fontId="92" fillId="30" borderId="0" applyNumberFormat="0" applyBorder="0" applyAlignment="0" applyProtection="0">
      <alignment vertical="center"/>
    </xf>
    <xf numFmtId="0" fontId="89" fillId="0" borderId="19" applyNumberFormat="0" applyFill="0" applyAlignment="0" applyProtection="0">
      <alignment vertical="center"/>
    </xf>
    <xf numFmtId="0" fontId="33" fillId="16" borderId="0" applyNumberFormat="0" applyBorder="0" applyAlignment="0" applyProtection="0">
      <alignment vertical="center"/>
    </xf>
    <xf numFmtId="0" fontId="89" fillId="0" borderId="19" applyNumberFormat="0" applyFill="0" applyAlignment="0" applyProtection="0">
      <alignment vertical="center"/>
    </xf>
    <xf numFmtId="0" fontId="33" fillId="9" borderId="0" applyNumberFormat="0" applyBorder="0" applyAlignment="0" applyProtection="0">
      <alignment vertical="center"/>
    </xf>
    <xf numFmtId="0" fontId="71" fillId="8" borderId="0" applyNumberFormat="0" applyBorder="0" applyAlignment="0" applyProtection="0">
      <alignment vertical="center"/>
    </xf>
    <xf numFmtId="0" fontId="81" fillId="17" borderId="0" applyNumberFormat="0" applyBorder="0" applyAlignment="0" applyProtection="0">
      <alignment vertical="center"/>
    </xf>
    <xf numFmtId="191" fontId="9" fillId="0" borderId="0" applyFon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49" fontId="118" fillId="0" borderId="5">
      <alignment horizontal="left" vertical="center" wrapText="1"/>
    </xf>
    <xf numFmtId="0" fontId="33" fillId="9" borderId="0" applyNumberFormat="0" applyBorder="0" applyAlignment="0" applyProtection="0">
      <alignment vertical="center"/>
    </xf>
    <xf numFmtId="193" fontId="9" fillId="0" borderId="0" applyFont="0" applyFill="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8" borderId="0" applyNumberFormat="0" applyBorder="0" applyAlignment="0" applyProtection="0">
      <alignment vertical="center"/>
    </xf>
    <xf numFmtId="0" fontId="71" fillId="10" borderId="0" applyNumberFormat="0" applyBorder="0" applyAlignment="0" applyProtection="0">
      <alignment vertical="center"/>
    </xf>
    <xf numFmtId="0" fontId="74" fillId="17" borderId="0" applyNumberFormat="0" applyBorder="0" applyAlignment="0" applyProtection="0">
      <alignment vertical="center"/>
    </xf>
    <xf numFmtId="0" fontId="71" fillId="10" borderId="0" applyNumberFormat="0" applyBorder="0" applyAlignment="0" applyProtection="0">
      <alignment vertical="center"/>
    </xf>
    <xf numFmtId="0" fontId="78" fillId="0" borderId="4" applyNumberFormat="0" applyFill="0" applyProtection="0">
      <alignment horizontal="right" vertical="center"/>
    </xf>
    <xf numFmtId="0" fontId="9" fillId="0" borderId="0">
      <alignment vertical="center"/>
    </xf>
    <xf numFmtId="0" fontId="71" fillId="10"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180" fontId="15" fillId="0" borderId="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71" fillId="15" borderId="0" applyNumberFormat="0" applyBorder="0" applyAlignment="0" applyProtection="0">
      <alignment vertical="center"/>
    </xf>
    <xf numFmtId="177" fontId="9" fillId="0" borderId="0" applyFont="0" applyFill="0" applyBorder="0" applyAlignment="0" applyProtection="0">
      <alignment vertical="center"/>
    </xf>
    <xf numFmtId="0" fontId="86" fillId="0" borderId="0" applyNumberFormat="0" applyFill="0" applyBorder="0" applyAlignment="0" applyProtection="0">
      <alignment vertical="center"/>
    </xf>
    <xf numFmtId="0" fontId="71" fillId="15" borderId="0" applyNumberFormat="0" applyBorder="0" applyAlignment="0" applyProtection="0">
      <alignment vertical="center"/>
    </xf>
    <xf numFmtId="0" fontId="9" fillId="0" borderId="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92" fillId="19" borderId="0" applyNumberFormat="0" applyBorder="0" applyAlignment="0" applyProtection="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92" fillId="19" borderId="0" applyNumberFormat="0" applyBorder="0" applyAlignment="0" applyProtection="0">
      <alignment vertical="center"/>
    </xf>
    <xf numFmtId="0" fontId="9" fillId="0" borderId="0">
      <alignment vertical="center"/>
    </xf>
    <xf numFmtId="0" fontId="71" fillId="15" borderId="0" applyNumberFormat="0" applyBorder="0" applyAlignment="0" applyProtection="0">
      <alignment vertical="center"/>
    </xf>
    <xf numFmtId="0" fontId="86" fillId="0" borderId="0" applyNumberFormat="0" applyFill="0" applyBorder="0" applyAlignment="0" applyProtection="0">
      <alignment vertical="center"/>
    </xf>
    <xf numFmtId="0" fontId="92" fillId="19" borderId="0" applyNumberFormat="0" applyBorder="0" applyAlignment="0" applyProtection="0">
      <alignment vertical="center"/>
    </xf>
    <xf numFmtId="9" fontId="9" fillId="0" borderId="0" applyFont="0" applyFill="0" applyBorder="0" applyAlignment="0" applyProtection="0">
      <alignment vertical="center"/>
    </xf>
    <xf numFmtId="0" fontId="71" fillId="8" borderId="0" applyNumberFormat="0" applyBorder="0" applyAlignment="0" applyProtection="0">
      <alignment vertical="center"/>
    </xf>
    <xf numFmtId="0" fontId="33" fillId="50" borderId="0" applyNumberFormat="0" applyBorder="0" applyAlignment="0" applyProtection="0">
      <alignment vertical="center"/>
    </xf>
    <xf numFmtId="0" fontId="92" fillId="19"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33" fillId="50" borderId="0" applyNumberFormat="0" applyBorder="0" applyAlignment="0" applyProtection="0">
      <alignment vertical="center"/>
    </xf>
    <xf numFmtId="9" fontId="9" fillId="0" borderId="0" applyFont="0" applyFill="0" applyBorder="0" applyAlignment="0" applyProtection="0">
      <alignment vertical="center"/>
    </xf>
    <xf numFmtId="0" fontId="33" fillId="50" borderId="0" applyNumberFormat="0" applyBorder="0" applyAlignment="0" applyProtection="0">
      <alignment vertical="center"/>
    </xf>
    <xf numFmtId="9" fontId="9" fillId="0" borderId="0" applyFont="0" applyFill="0" applyBorder="0" applyAlignment="0" applyProtection="0">
      <alignment vertical="center"/>
    </xf>
    <xf numFmtId="0" fontId="33" fillId="50" borderId="0" applyNumberFormat="0" applyBorder="0" applyAlignment="0" applyProtection="0">
      <alignment vertical="center"/>
    </xf>
    <xf numFmtId="9" fontId="9" fillId="0" borderId="0" applyFont="0" applyFill="0" applyBorder="0" applyAlignment="0" applyProtection="0">
      <alignment vertical="center"/>
    </xf>
    <xf numFmtId="0" fontId="119" fillId="59" borderId="0" applyNumberFormat="0" applyBorder="0" applyAlignment="0" applyProtection="0">
      <alignment vertical="center"/>
    </xf>
    <xf numFmtId="0" fontId="117" fillId="52" borderId="29" applyNumberFormat="0" applyAlignment="0" applyProtection="0">
      <alignment vertical="center"/>
    </xf>
    <xf numFmtId="0" fontId="33" fillId="10" borderId="0" applyNumberFormat="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7" fillId="52" borderId="29" applyNumberFormat="0" applyAlignment="0" applyProtection="0">
      <alignment vertical="center"/>
    </xf>
    <xf numFmtId="0" fontId="33" fillId="10" borderId="0" applyNumberFormat="0" applyBorder="0" applyAlignment="0" applyProtection="0">
      <alignment vertical="center"/>
    </xf>
    <xf numFmtId="9" fontId="9" fillId="0" borderId="0" applyFont="0" applyFill="0" applyBorder="0" applyAlignment="0" applyProtection="0">
      <alignment vertical="center"/>
    </xf>
    <xf numFmtId="0" fontId="33" fillId="52" borderId="0" applyNumberFormat="0" applyBorder="0" applyAlignment="0" applyProtection="0">
      <alignment vertical="center"/>
    </xf>
    <xf numFmtId="0" fontId="9" fillId="0" borderId="0">
      <alignment vertical="center"/>
    </xf>
    <xf numFmtId="0" fontId="117" fillId="52" borderId="29" applyNumberFormat="0" applyAlignment="0" applyProtection="0">
      <alignment vertical="center"/>
    </xf>
    <xf numFmtId="0" fontId="33" fillId="10" borderId="0" applyNumberFormat="0" applyBorder="0" applyAlignment="0" applyProtection="0">
      <alignment vertical="center"/>
    </xf>
    <xf numFmtId="0" fontId="33" fillId="52" borderId="0" applyNumberFormat="0" applyBorder="0" applyAlignment="0" applyProtection="0">
      <alignment vertical="center"/>
    </xf>
    <xf numFmtId="0" fontId="78" fillId="0" borderId="4" applyNumberFormat="0" applyFill="0" applyProtection="0">
      <alignment horizontal="left" vertical="center"/>
    </xf>
    <xf numFmtId="0" fontId="9" fillId="0" borderId="0">
      <alignment vertical="center"/>
    </xf>
    <xf numFmtId="0" fontId="117" fillId="52" borderId="29" applyNumberFormat="0" applyAlignment="0" applyProtection="0">
      <alignment vertical="center"/>
    </xf>
    <xf numFmtId="0" fontId="33" fillId="10" borderId="0" applyNumberFormat="0" applyBorder="0" applyAlignment="0" applyProtection="0">
      <alignment vertical="center"/>
    </xf>
    <xf numFmtId="0" fontId="71" fillId="10" borderId="0" applyNumberFormat="0" applyBorder="0" applyAlignment="0" applyProtection="0">
      <alignment vertical="center"/>
    </xf>
    <xf numFmtId="0" fontId="105" fillId="0" borderId="0" applyNumberFormat="0" applyFill="0" applyBorder="0" applyAlignment="0" applyProtection="0">
      <alignment vertical="center"/>
    </xf>
    <xf numFmtId="0" fontId="71" fillId="10" borderId="0" applyNumberFormat="0" applyBorder="0" applyAlignment="0" applyProtection="0">
      <alignment vertical="center"/>
    </xf>
    <xf numFmtId="0" fontId="9" fillId="60" borderId="0" applyNumberFormat="0" applyFont="0" applyBorder="0" applyAlignment="0" applyProtection="0">
      <alignment vertical="center"/>
    </xf>
    <xf numFmtId="0" fontId="71" fillId="10" borderId="0" applyNumberFormat="0" applyBorder="0" applyAlignment="0" applyProtection="0">
      <alignment vertical="center"/>
    </xf>
    <xf numFmtId="0" fontId="71" fillId="14"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15" fillId="0" borderId="0">
      <alignment vertical="center"/>
    </xf>
    <xf numFmtId="0" fontId="71" fillId="8" borderId="0" applyNumberFormat="0" applyBorder="0" applyAlignment="0" applyProtection="0">
      <alignment vertical="center"/>
    </xf>
    <xf numFmtId="0" fontId="66" fillId="0" borderId="14" applyNumberFormat="0" applyFill="0" applyProtection="0">
      <alignment horizontal="left" vertical="center"/>
    </xf>
    <xf numFmtId="0" fontId="98" fillId="0" borderId="24">
      <alignment horizontal="center" vertical="center"/>
    </xf>
    <xf numFmtId="0" fontId="71" fillId="8" borderId="0" applyNumberFormat="0" applyBorder="0" applyAlignment="0" applyProtection="0">
      <alignment vertical="center"/>
    </xf>
    <xf numFmtId="0" fontId="120" fillId="0" borderId="35" applyNumberFormat="0" applyFill="0" applyAlignment="0" applyProtection="0">
      <alignment vertical="center"/>
    </xf>
    <xf numFmtId="9" fontId="9" fillId="0" borderId="0" applyFont="0" applyFill="0" applyBorder="0" applyAlignment="0" applyProtection="0">
      <alignment vertical="center"/>
    </xf>
    <xf numFmtId="0" fontId="71" fillId="8" borderId="0" applyNumberFormat="0" applyBorder="0" applyAlignment="0" applyProtection="0">
      <alignment vertical="center"/>
    </xf>
    <xf numFmtId="0" fontId="9" fillId="0" borderId="0">
      <alignment vertical="center"/>
    </xf>
    <xf numFmtId="0" fontId="89" fillId="0" borderId="19" applyNumberFormat="0" applyFill="0" applyAlignment="0" applyProtection="0">
      <alignment vertical="center"/>
    </xf>
    <xf numFmtId="0" fontId="71" fillId="8" borderId="0" applyNumberFormat="0" applyBorder="0" applyAlignment="0" applyProtection="0">
      <alignment vertical="center"/>
    </xf>
    <xf numFmtId="0" fontId="89" fillId="0" borderId="19" applyNumberFormat="0" applyFill="0" applyAlignment="0" applyProtection="0">
      <alignment vertical="center"/>
    </xf>
    <xf numFmtId="0" fontId="71" fillId="8" borderId="0" applyNumberFormat="0" applyBorder="0" applyAlignment="0" applyProtection="0">
      <alignment vertical="center"/>
    </xf>
    <xf numFmtId="0" fontId="71" fillId="6" borderId="0" applyNumberFormat="0" applyBorder="0" applyAlignment="0" applyProtection="0">
      <alignment vertical="center"/>
    </xf>
    <xf numFmtId="0" fontId="9" fillId="0" borderId="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80" fillId="16" borderId="1" applyNumberFormat="0" applyBorder="0" applyAlignment="0" applyProtection="0">
      <alignment vertical="center"/>
    </xf>
    <xf numFmtId="0" fontId="33" fillId="50" borderId="0" applyNumberFormat="0" applyBorder="0" applyAlignment="0" applyProtection="0">
      <alignment vertical="center"/>
    </xf>
    <xf numFmtId="0" fontId="74" fillId="9" borderId="0" applyNumberFormat="0" applyBorder="0" applyAlignment="0" applyProtection="0">
      <alignment vertical="center"/>
    </xf>
    <xf numFmtId="0" fontId="9" fillId="0" borderId="0">
      <alignment vertical="center"/>
    </xf>
    <xf numFmtId="0" fontId="71" fillId="23" borderId="0" applyNumberFormat="0" applyBorder="0" applyAlignment="0" applyProtection="0">
      <alignment vertical="center"/>
    </xf>
    <xf numFmtId="0" fontId="111" fillId="0" borderId="30" applyNumberFormat="0" applyFill="0" applyAlignment="0" applyProtection="0">
      <alignment vertical="center"/>
    </xf>
    <xf numFmtId="0" fontId="74" fillId="9" borderId="0" applyNumberFormat="0" applyBorder="0" applyAlignment="0" applyProtection="0">
      <alignment vertical="center"/>
    </xf>
    <xf numFmtId="0" fontId="9" fillId="0" borderId="0">
      <alignment vertical="center"/>
    </xf>
    <xf numFmtId="0" fontId="71" fillId="23" borderId="0" applyNumberFormat="0" applyBorder="0" applyAlignment="0" applyProtection="0">
      <alignment vertical="center"/>
    </xf>
    <xf numFmtId="0" fontId="71" fillId="6" borderId="0" applyNumberFormat="0" applyBorder="0" applyAlignment="0" applyProtection="0">
      <alignment vertical="center"/>
    </xf>
    <xf numFmtId="0" fontId="121" fillId="52" borderId="36">
      <alignment horizontal="left" vertical="center"/>
      <protection locked="0" hidden="1"/>
    </xf>
    <xf numFmtId="0" fontId="71" fillId="6" borderId="0" applyNumberFormat="0" applyBorder="0" applyAlignment="0" applyProtection="0">
      <alignment vertical="center"/>
    </xf>
    <xf numFmtId="0" fontId="111" fillId="0" borderId="30" applyNumberFormat="0" applyFill="0" applyAlignment="0" applyProtection="0">
      <alignment vertical="center"/>
    </xf>
    <xf numFmtId="0" fontId="121" fillId="52" borderId="36">
      <alignment horizontal="left" vertical="center"/>
      <protection locked="0" hidden="1"/>
    </xf>
    <xf numFmtId="0" fontId="71" fillId="6" borderId="0" applyNumberFormat="0" applyBorder="0" applyAlignment="0" applyProtection="0">
      <alignment vertical="center"/>
    </xf>
    <xf numFmtId="0" fontId="97" fillId="0" borderId="31" applyNumberFormat="0" applyFill="0" applyAlignment="0" applyProtection="0">
      <alignment vertical="center"/>
    </xf>
    <xf numFmtId="187" fontId="9" fillId="0" borderId="0" applyFont="0" applyFill="0" applyBorder="0" applyAlignment="0" applyProtection="0">
      <alignment vertical="center"/>
    </xf>
    <xf numFmtId="0" fontId="71" fillId="6" borderId="0" applyNumberFormat="0" applyBorder="0" applyAlignment="0" applyProtection="0">
      <alignment vertical="center"/>
    </xf>
    <xf numFmtId="0" fontId="70" fillId="0" borderId="37" applyNumberFormat="0" applyFill="0" applyAlignment="0" applyProtection="0">
      <alignment vertical="center"/>
    </xf>
    <xf numFmtId="0" fontId="92" fillId="30" borderId="0" applyNumberFormat="0" applyBorder="0" applyAlignment="0" applyProtection="0">
      <alignment vertical="center"/>
    </xf>
    <xf numFmtId="0" fontId="71" fillId="6" borderId="0" applyNumberFormat="0" applyBorder="0" applyAlignment="0" applyProtection="0">
      <alignment vertical="center"/>
    </xf>
    <xf numFmtId="0" fontId="70" fillId="0" borderId="37" applyNumberFormat="0" applyFill="0" applyAlignment="0" applyProtection="0">
      <alignment vertical="center"/>
    </xf>
    <xf numFmtId="0" fontId="92" fillId="30" borderId="0" applyNumberFormat="0" applyBorder="0" applyAlignment="0" applyProtection="0">
      <alignment vertical="center"/>
    </xf>
    <xf numFmtId="0" fontId="89" fillId="0" borderId="19" applyNumberFormat="0" applyFill="0" applyAlignment="0" applyProtection="0">
      <alignment vertical="center"/>
    </xf>
    <xf numFmtId="0" fontId="71" fillId="6" borderId="0" applyNumberFormat="0" applyBorder="0" applyAlignment="0" applyProtection="0">
      <alignment vertical="center"/>
    </xf>
    <xf numFmtId="0" fontId="70" fillId="0" borderId="16" applyNumberFormat="0" applyFill="0" applyAlignment="0" applyProtection="0">
      <alignment vertical="center"/>
    </xf>
    <xf numFmtId="0" fontId="89" fillId="0" borderId="19" applyNumberFormat="0" applyFill="0" applyAlignment="0" applyProtection="0">
      <alignment vertical="center"/>
    </xf>
    <xf numFmtId="0" fontId="71" fillId="6" borderId="0" applyNumberFormat="0" applyBorder="0" applyAlignment="0" applyProtection="0">
      <alignment vertical="center"/>
    </xf>
    <xf numFmtId="0" fontId="70" fillId="0" borderId="16" applyNumberFormat="0" applyFill="0" applyAlignment="0" applyProtection="0">
      <alignment vertical="center"/>
    </xf>
    <xf numFmtId="9" fontId="9" fillId="0" borderId="0" applyFont="0" applyFill="0" applyBorder="0" applyAlignment="0" applyProtection="0">
      <alignment vertical="center"/>
    </xf>
    <xf numFmtId="0" fontId="33" fillId="16" borderId="0" applyNumberFormat="0" applyBorder="0" applyAlignment="0" applyProtection="0">
      <alignment vertical="center"/>
    </xf>
    <xf numFmtId="0" fontId="33" fillId="52" borderId="0" applyNumberFormat="0" applyBorder="0" applyAlignment="0" applyProtection="0">
      <alignment vertical="center"/>
    </xf>
    <xf numFmtId="0" fontId="97" fillId="0" borderId="31" applyNumberFormat="0" applyFill="0" applyAlignment="0" applyProtection="0">
      <alignment vertical="center"/>
    </xf>
    <xf numFmtId="0" fontId="33" fillId="52" borderId="0" applyNumberFormat="0" applyBorder="0" applyAlignment="0" applyProtection="0">
      <alignment vertical="center"/>
    </xf>
    <xf numFmtId="0" fontId="9" fillId="0" borderId="0">
      <alignment vertical="center"/>
    </xf>
    <xf numFmtId="0" fontId="9" fillId="0" borderId="0">
      <alignment vertical="center"/>
    </xf>
    <xf numFmtId="0" fontId="98" fillId="0" borderId="0" applyNumberFormat="0" applyFill="0" applyBorder="0" applyAlignment="0" applyProtection="0">
      <alignment vertical="center"/>
    </xf>
    <xf numFmtId="0" fontId="71" fillId="52" borderId="0" applyNumberFormat="0" applyBorder="0" applyAlignment="0" applyProtection="0">
      <alignment vertical="center"/>
    </xf>
    <xf numFmtId="0" fontId="71" fillId="52" borderId="0" applyNumberFormat="0" applyBorder="0" applyAlignment="0" applyProtection="0">
      <alignment vertical="center"/>
    </xf>
    <xf numFmtId="0" fontId="89" fillId="0" borderId="19" applyNumberFormat="0" applyFill="0" applyAlignment="0" applyProtection="0">
      <alignment vertical="center"/>
    </xf>
    <xf numFmtId="0" fontId="71" fillId="14" borderId="0" applyNumberFormat="0" applyBorder="0" applyAlignment="0" applyProtection="0">
      <alignment vertical="center"/>
    </xf>
    <xf numFmtId="9" fontId="9" fillId="0" borderId="0" applyFont="0" applyFill="0" applyBorder="0" applyAlignment="0" applyProtection="0">
      <alignment vertical="center"/>
    </xf>
    <xf numFmtId="196" fontId="9" fillId="0" borderId="0" applyFont="0" applyFill="0" applyBorder="0" applyAlignment="0" applyProtection="0">
      <alignment vertical="center"/>
    </xf>
    <xf numFmtId="194" fontId="9" fillId="0" borderId="0" applyFont="0" applyFill="0" applyBorder="0" applyAlignment="0" applyProtection="0">
      <alignment vertical="center"/>
    </xf>
    <xf numFmtId="0" fontId="97" fillId="0" borderId="31" applyNumberFormat="0" applyFill="0" applyAlignment="0" applyProtection="0">
      <alignment vertical="center"/>
    </xf>
    <xf numFmtId="0" fontId="122" fillId="0" borderId="0" applyNumberFormat="0" applyFill="0" applyBorder="0" applyAlignment="0" applyProtection="0">
      <alignment vertical="center"/>
    </xf>
    <xf numFmtId="195" fontId="15" fillId="0" borderId="0">
      <alignment vertical="center"/>
    </xf>
    <xf numFmtId="0" fontId="74" fillId="9" borderId="0" applyNumberFormat="0" applyBorder="0" applyAlignment="0" applyProtection="0">
      <alignment vertical="center"/>
    </xf>
    <xf numFmtId="0" fontId="9" fillId="0" borderId="0">
      <alignment vertical="center"/>
    </xf>
    <xf numFmtId="0" fontId="111" fillId="0" borderId="30" applyNumberFormat="0" applyFill="0" applyAlignment="0" applyProtection="0">
      <alignment vertical="center"/>
    </xf>
    <xf numFmtId="0" fontId="118" fillId="0" borderId="0">
      <alignment vertical="center"/>
    </xf>
    <xf numFmtId="15" fontId="115" fillId="0" borderId="0">
      <alignment vertical="center"/>
    </xf>
    <xf numFmtId="15" fontId="115" fillId="0" borderId="0">
      <alignment vertical="center"/>
    </xf>
    <xf numFmtId="0" fontId="110" fillId="30" borderId="0" applyNumberFormat="0" applyBorder="0" applyAlignment="0" applyProtection="0">
      <alignment vertical="center"/>
    </xf>
    <xf numFmtId="189" fontId="15" fillId="0" borderId="0">
      <alignment vertical="center"/>
    </xf>
    <xf numFmtId="0" fontId="9" fillId="0" borderId="0">
      <alignment vertical="center"/>
    </xf>
    <xf numFmtId="0" fontId="80" fillId="10" borderId="0" applyNumberFormat="0" applyBorder="0" applyAlignment="0" applyProtection="0">
      <alignment vertical="center"/>
    </xf>
    <xf numFmtId="0" fontId="123" fillId="0" borderId="38" applyNumberFormat="0" applyFill="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114" fillId="0" borderId="34" applyNumberFormat="0" applyAlignment="0" applyProtection="0">
      <alignment horizontal="left" vertical="center"/>
    </xf>
    <xf numFmtId="0" fontId="69" fillId="8" borderId="0" applyNumberFormat="0" applyBorder="0" applyAlignment="0" applyProtection="0">
      <alignment vertical="center"/>
    </xf>
    <xf numFmtId="0" fontId="114" fillId="0" borderId="33">
      <alignment horizontal="left" vertical="center"/>
    </xf>
    <xf numFmtId="0" fontId="114" fillId="0" borderId="33">
      <alignment horizontal="left" vertical="center"/>
    </xf>
    <xf numFmtId="0" fontId="80" fillId="16" borderId="1" applyNumberFormat="0" applyBorder="0" applyAlignment="0" applyProtection="0">
      <alignment vertical="center"/>
    </xf>
    <xf numFmtId="43" fontId="0" fillId="0" borderId="0" applyFont="0" applyFill="0" applyBorder="0" applyAlignment="0" applyProtection="0">
      <alignment vertical="center"/>
    </xf>
    <xf numFmtId="0" fontId="80" fillId="16" borderId="1" applyNumberFormat="0" applyBorder="0" applyAlignment="0" applyProtection="0">
      <alignment vertical="center"/>
    </xf>
    <xf numFmtId="43" fontId="0" fillId="0" borderId="0" applyFont="0" applyFill="0" applyBorder="0" applyAlignment="0" applyProtection="0">
      <alignment vertical="center"/>
    </xf>
    <xf numFmtId="0" fontId="80" fillId="16" borderId="1" applyNumberFormat="0" applyBorder="0" applyAlignment="0" applyProtection="0">
      <alignment vertical="center"/>
    </xf>
    <xf numFmtId="0" fontId="80" fillId="16" borderId="1" applyNumberFormat="0" applyBorder="0" applyAlignment="0" applyProtection="0">
      <alignment vertical="center"/>
    </xf>
    <xf numFmtId="0" fontId="9" fillId="0" borderId="0">
      <alignment vertical="center"/>
    </xf>
    <xf numFmtId="0" fontId="80" fillId="16" borderId="1" applyNumberFormat="0" applyBorder="0" applyAlignment="0" applyProtection="0">
      <alignment vertical="center"/>
    </xf>
    <xf numFmtId="0" fontId="80" fillId="16" borderId="1" applyNumberFormat="0" applyBorder="0" applyAlignment="0" applyProtection="0">
      <alignment vertical="center"/>
    </xf>
    <xf numFmtId="0" fontId="69" fillId="61" borderId="0" applyNumberFormat="0" applyBorder="0" applyAlignment="0" applyProtection="0">
      <alignment vertical="center"/>
    </xf>
    <xf numFmtId="0" fontId="9" fillId="0" borderId="0">
      <alignment vertical="center"/>
    </xf>
    <xf numFmtId="185" fontId="124" fillId="62" borderId="0">
      <alignment vertical="center"/>
    </xf>
    <xf numFmtId="185" fontId="125" fillId="63" borderId="0">
      <alignment vertical="center"/>
    </xf>
    <xf numFmtId="0" fontId="105" fillId="0" borderId="0" applyNumberFormat="0" applyFill="0" applyBorder="0" applyAlignment="0" applyProtection="0">
      <alignment vertical="center"/>
    </xf>
    <xf numFmtId="38" fontId="9" fillId="0" borderId="0" applyFont="0" applyFill="0" applyBorder="0" applyAlignment="0" applyProtection="0">
      <alignment vertical="center"/>
    </xf>
    <xf numFmtId="0" fontId="66" fillId="0" borderId="14" applyNumberFormat="0" applyFill="0" applyProtection="0">
      <alignment horizontal="center" vertical="center"/>
    </xf>
    <xf numFmtId="0" fontId="9" fillId="0" borderId="0">
      <alignment vertical="center"/>
    </xf>
    <xf numFmtId="40" fontId="9" fillId="0" borderId="0" applyFont="0" applyFill="0" applyBorder="0" applyAlignment="0" applyProtection="0">
      <alignment vertical="center"/>
    </xf>
    <xf numFmtId="0" fontId="9" fillId="0" borderId="0">
      <alignment vertical="center"/>
    </xf>
    <xf numFmtId="188" fontId="9" fillId="0" borderId="0" applyFont="0" applyFill="0" applyBorder="0" applyAlignment="0" applyProtection="0">
      <alignment vertical="center"/>
    </xf>
    <xf numFmtId="43" fontId="0" fillId="0" borderId="0" applyFont="0" applyFill="0" applyBorder="0" applyAlignment="0" applyProtection="0">
      <alignment vertical="center"/>
    </xf>
    <xf numFmtId="186" fontId="9" fillId="0" borderId="0" applyFont="0" applyFill="0" applyBorder="0" applyAlignment="0" applyProtection="0">
      <alignment vertical="center"/>
    </xf>
    <xf numFmtId="40" fontId="126" fillId="56" borderId="36">
      <alignment horizontal="centerContinuous" vertical="center"/>
    </xf>
    <xf numFmtId="0" fontId="89" fillId="0" borderId="19" applyNumberFormat="0" applyFill="0" applyAlignment="0" applyProtection="0">
      <alignment vertical="center"/>
    </xf>
    <xf numFmtId="1" fontId="78" fillId="0" borderId="14" applyFill="0" applyProtection="0">
      <alignment horizontal="center" vertical="center"/>
    </xf>
    <xf numFmtId="1" fontId="78" fillId="0" borderId="14" applyFill="0" applyProtection="0">
      <alignment horizontal="center" vertical="center"/>
    </xf>
    <xf numFmtId="40" fontId="126" fillId="56" borderId="36">
      <alignment horizontal="centerContinuous" vertical="center"/>
    </xf>
    <xf numFmtId="37" fontId="127" fillId="0" borderId="0">
      <alignment vertical="center"/>
    </xf>
    <xf numFmtId="0" fontId="98" fillId="0" borderId="24">
      <alignment horizontal="center" vertical="center"/>
    </xf>
    <xf numFmtId="9" fontId="9" fillId="0" borderId="0" applyFont="0" applyFill="0" applyBorder="0" applyAlignment="0" applyProtection="0">
      <alignment vertical="center"/>
    </xf>
    <xf numFmtId="37" fontId="127" fillId="0" borderId="0">
      <alignment vertical="center"/>
    </xf>
    <xf numFmtId="0" fontId="98" fillId="0" borderId="24">
      <alignment horizontal="center" vertical="center"/>
    </xf>
    <xf numFmtId="0" fontId="0" fillId="0" borderId="0">
      <alignment vertical="center"/>
    </xf>
    <xf numFmtId="37" fontId="127" fillId="0" borderId="0">
      <alignment vertical="center"/>
    </xf>
    <xf numFmtId="0" fontId="98" fillId="0" borderId="24">
      <alignment horizontal="center" vertical="center"/>
    </xf>
    <xf numFmtId="9" fontId="9" fillId="0" borderId="0" applyFont="0" applyFill="0" applyBorder="0" applyAlignment="0" applyProtection="0">
      <alignment vertical="center"/>
    </xf>
    <xf numFmtId="37" fontId="127" fillId="0" borderId="0">
      <alignment vertical="center"/>
    </xf>
    <xf numFmtId="0" fontId="98" fillId="0" borderId="24">
      <alignment horizontal="center" vertical="center"/>
    </xf>
    <xf numFmtId="179" fontId="78" fillId="0" borderId="0">
      <alignment vertical="center"/>
    </xf>
    <xf numFmtId="9" fontId="9" fillId="0" borderId="0" applyFont="0" applyFill="0" applyBorder="0" applyAlignment="0" applyProtection="0">
      <alignment vertical="center"/>
    </xf>
    <xf numFmtId="0" fontId="108" fillId="0" borderId="0">
      <alignment vertical="center"/>
    </xf>
    <xf numFmtId="14" fontId="75" fillId="0" borderId="0">
      <alignment horizontal="center" vertical="center" wrapText="1"/>
      <protection locked="0"/>
    </xf>
    <xf numFmtId="0" fontId="117" fillId="52" borderId="29" applyNumberFormat="0" applyAlignment="0" applyProtection="0">
      <alignment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0" fillId="0" borderId="0">
      <alignment vertical="center"/>
    </xf>
    <xf numFmtId="10" fontId="9" fillId="0" borderId="0" applyFont="0" applyFill="0" applyBorder="0" applyAlignment="0" applyProtection="0">
      <alignment vertical="center"/>
    </xf>
    <xf numFmtId="0" fontId="116" fillId="58" borderId="3">
      <alignment vertical="center"/>
      <protection locked="0"/>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197" fontId="9" fillId="0" borderId="0" applyFont="0" applyFill="0" applyProtection="0">
      <alignment vertical="center"/>
    </xf>
    <xf numFmtId="0" fontId="128" fillId="0" borderId="0" applyNumberFormat="0" applyFill="0" applyBorder="0" applyAlignment="0" applyProtection="0">
      <alignment vertical="center"/>
    </xf>
    <xf numFmtId="0" fontId="86" fillId="0" borderId="0" applyNumberFormat="0" applyFill="0" applyBorder="0" applyAlignment="0" applyProtection="0">
      <alignment vertical="center"/>
    </xf>
    <xf numFmtId="9" fontId="9" fillId="0" borderId="0" applyFont="0" applyFill="0" applyBorder="0" applyAlignment="0" applyProtection="0">
      <alignment vertical="center"/>
    </xf>
    <xf numFmtId="0" fontId="69" fillId="64" borderId="0" applyNumberFormat="0" applyBorder="0" applyAlignment="0" applyProtection="0">
      <alignment vertical="center"/>
    </xf>
    <xf numFmtId="0" fontId="9" fillId="0" borderId="0" applyNumberFormat="0" applyFont="0" applyFill="0" applyBorder="0" applyAlignment="0" applyProtection="0">
      <alignment horizontal="left" vertical="center"/>
    </xf>
    <xf numFmtId="15" fontId="9" fillId="0" borderId="0" applyFont="0" applyFill="0" applyBorder="0" applyAlignment="0" applyProtection="0">
      <alignment vertical="center"/>
    </xf>
    <xf numFmtId="0" fontId="78" fillId="0" borderId="4" applyNumberFormat="0" applyFill="0" applyProtection="0">
      <alignment horizontal="right" vertical="center"/>
    </xf>
    <xf numFmtId="0" fontId="98" fillId="0" borderId="24">
      <alignment horizontal="center" vertical="center"/>
    </xf>
    <xf numFmtId="15" fontId="9" fillId="0" borderId="0" applyFont="0" applyFill="0" applyBorder="0" applyAlignment="0" applyProtection="0">
      <alignment vertical="center"/>
    </xf>
    <xf numFmtId="0" fontId="78" fillId="0" borderId="4" applyNumberFormat="0" applyFill="0" applyProtection="0">
      <alignment horizontal="right" vertical="center"/>
    </xf>
    <xf numFmtId="0" fontId="97" fillId="0" borderId="0" applyNumberFormat="0" applyFill="0" applyBorder="0" applyAlignment="0" applyProtection="0">
      <alignment vertical="center"/>
    </xf>
    <xf numFmtId="4" fontId="9" fillId="0" borderId="0" applyFont="0" applyFill="0" applyBorder="0" applyAlignment="0" applyProtection="0">
      <alignment vertical="center"/>
    </xf>
    <xf numFmtId="0" fontId="9" fillId="0" borderId="0">
      <alignment vertical="center"/>
    </xf>
    <xf numFmtId="4" fontId="9" fillId="0" borderId="0" applyFont="0" applyFill="0" applyBorder="0" applyAlignment="0" applyProtection="0">
      <alignment vertical="center"/>
    </xf>
    <xf numFmtId="0" fontId="78" fillId="0" borderId="4" applyNumberFormat="0" applyFill="0" applyProtection="0">
      <alignment horizontal="right" vertical="center"/>
    </xf>
    <xf numFmtId="0" fontId="0" fillId="0" borderId="0">
      <alignment vertical="center"/>
    </xf>
    <xf numFmtId="0" fontId="98" fillId="0" borderId="24">
      <alignment horizontal="center" vertical="center"/>
    </xf>
    <xf numFmtId="0" fontId="0" fillId="0" borderId="0">
      <alignment vertical="center"/>
    </xf>
    <xf numFmtId="0" fontId="98" fillId="0" borderId="24">
      <alignment horizontal="center" vertical="center"/>
    </xf>
    <xf numFmtId="0" fontId="98" fillId="0" borderId="24">
      <alignment horizontal="center" vertical="center"/>
    </xf>
    <xf numFmtId="0" fontId="98" fillId="0" borderId="24">
      <alignment horizontal="center" vertical="center"/>
    </xf>
    <xf numFmtId="0" fontId="9" fillId="0" borderId="0">
      <alignment vertical="center"/>
    </xf>
    <xf numFmtId="3" fontId="9" fillId="0" borderId="0" applyFont="0" applyFill="0" applyBorder="0" applyAlignment="0" applyProtection="0">
      <alignment vertical="center"/>
    </xf>
    <xf numFmtId="0" fontId="9" fillId="0" borderId="0">
      <alignment vertical="center"/>
    </xf>
    <xf numFmtId="0" fontId="117" fillId="52" borderId="29" applyNumberFormat="0" applyAlignment="0" applyProtection="0">
      <alignment vertical="center"/>
    </xf>
    <xf numFmtId="0" fontId="9" fillId="0" borderId="0">
      <alignment vertical="center"/>
    </xf>
    <xf numFmtId="0" fontId="9" fillId="60" borderId="0" applyNumberFormat="0" applyFont="0" applyBorder="0" applyAlignment="0" applyProtection="0">
      <alignment vertical="center"/>
    </xf>
    <xf numFmtId="0" fontId="116" fillId="58" borderId="3">
      <alignment vertical="center"/>
      <protection locked="0"/>
    </xf>
    <xf numFmtId="0" fontId="129" fillId="0" borderId="0">
      <alignment vertical="center"/>
    </xf>
    <xf numFmtId="0" fontId="69" fillId="54" borderId="0" applyNumberFormat="0" applyBorder="0" applyAlignment="0" applyProtection="0">
      <alignment vertical="center"/>
    </xf>
    <xf numFmtId="0" fontId="116" fillId="58" borderId="3">
      <alignment vertical="center"/>
      <protection locked="0"/>
    </xf>
    <xf numFmtId="0" fontId="9" fillId="0" borderId="0">
      <alignment vertical="center"/>
    </xf>
    <xf numFmtId="0" fontId="116" fillId="58" borderId="3">
      <alignment vertical="center"/>
      <protection locked="0"/>
    </xf>
    <xf numFmtId="9" fontId="9" fillId="0" borderId="0" applyFont="0" applyFill="0" applyBorder="0" applyAlignment="0" applyProtection="0">
      <alignment vertical="center"/>
    </xf>
    <xf numFmtId="43" fontId="0"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184" fontId="0" fillId="0" borderId="0" applyFont="0" applyFill="0" applyBorder="0" applyAlignment="0" applyProtection="0">
      <alignment vertical="center"/>
    </xf>
    <xf numFmtId="0" fontId="130" fillId="0" borderId="0" applyNumberFormat="0" applyFill="0" applyBorder="0" applyAlignment="0" applyProtection="0">
      <alignment vertical="center"/>
    </xf>
    <xf numFmtId="0" fontId="86"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105" fillId="0" borderId="0" applyNumberFormat="0" applyFill="0" applyBorder="0" applyAlignment="0" applyProtection="0">
      <alignment vertical="center"/>
    </xf>
    <xf numFmtId="0" fontId="92" fillId="19" borderId="0" applyNumberFormat="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pplyProtection="0"/>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3" fillId="0" borderId="38" applyNumberFormat="0" applyFill="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11" fillId="0" borderId="30" applyNumberFormat="0" applyFill="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0" fontId="78" fillId="0" borderId="4" applyNumberFormat="0" applyFill="0" applyProtection="0">
      <alignment horizontal="right" vertical="center"/>
    </xf>
    <xf numFmtId="9"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0" fontId="120" fillId="0" borderId="35" applyNumberFormat="0" applyFill="0" applyAlignment="0" applyProtection="0">
      <alignment vertical="center"/>
    </xf>
    <xf numFmtId="9" fontId="9" fillId="0" borderId="0" applyFont="0" applyFill="0" applyBorder="0" applyAlignment="0" applyProtection="0">
      <alignment vertical="center"/>
    </xf>
    <xf numFmtId="0" fontId="130" fillId="0" borderId="39" applyNumberFormat="0" applyFill="0" applyAlignment="0" applyProtection="0">
      <alignment vertical="center"/>
    </xf>
    <xf numFmtId="0" fontId="128" fillId="0" borderId="0" applyNumberFormat="0" applyFill="0" applyBorder="0" applyAlignment="0" applyProtection="0">
      <alignment vertical="center"/>
    </xf>
    <xf numFmtId="9" fontId="9" fillId="0" borderId="0" applyFont="0" applyFill="0" applyBorder="0" applyAlignment="0" applyProtection="0">
      <alignment vertical="center"/>
    </xf>
    <xf numFmtId="0" fontId="105" fillId="0" borderId="0" applyNumberFormat="0" applyFill="0" applyBorder="0" applyAlignment="0" applyProtection="0">
      <alignment vertical="center"/>
    </xf>
    <xf numFmtId="0" fontId="86" fillId="0" borderId="0" applyNumberFormat="0" applyFill="0" applyBorder="0" applyAlignment="0" applyProtection="0">
      <alignment vertical="center"/>
    </xf>
    <xf numFmtId="9" fontId="9" fillId="0" borderId="0" applyFont="0" applyFill="0" applyBorder="0" applyAlignment="0" applyProtection="0">
      <alignment vertical="center"/>
    </xf>
    <xf numFmtId="0" fontId="105" fillId="0" borderId="0" applyNumberFormat="0" applyFill="0" applyBorder="0" applyAlignment="0" applyProtection="0">
      <alignment vertical="center"/>
    </xf>
    <xf numFmtId="9" fontId="9" fillId="0" borderId="0" applyFont="0" applyFill="0" applyBorder="0" applyAlignment="0" applyProtection="0">
      <alignment vertical="center"/>
    </xf>
    <xf numFmtId="0" fontId="131" fillId="0" borderId="4" applyNumberFormat="0" applyFill="0" applyProtection="0">
      <alignment horizontal="center" vertical="center"/>
    </xf>
    <xf numFmtId="178" fontId="9" fillId="0" borderId="0" applyFont="0" applyFill="0" applyBorder="0" applyAlignment="0" applyProtection="0">
      <alignment vertical="center"/>
    </xf>
    <xf numFmtId="0" fontId="78" fillId="0" borderId="4" applyNumberFormat="0" applyFill="0" applyProtection="0">
      <alignment horizontal="right" vertical="center"/>
    </xf>
    <xf numFmtId="0" fontId="78" fillId="0" borderId="4" applyNumberFormat="0" applyFill="0" applyProtection="0">
      <alignment horizontal="right" vertical="center"/>
    </xf>
    <xf numFmtId="0" fontId="89" fillId="0" borderId="19" applyNumberFormat="0" applyFill="0" applyAlignment="0" applyProtection="0">
      <alignment vertical="center"/>
    </xf>
    <xf numFmtId="0" fontId="89" fillId="0" borderId="19" applyNumberFormat="0" applyFill="0" applyAlignment="0" applyProtection="0">
      <alignment vertical="center"/>
    </xf>
    <xf numFmtId="0" fontId="111" fillId="0" borderId="30" applyNumberFormat="0" applyFill="0" applyAlignment="0" applyProtection="0">
      <alignment vertical="center"/>
    </xf>
    <xf numFmtId="0" fontId="9" fillId="0" borderId="0">
      <alignment vertical="center"/>
    </xf>
    <xf numFmtId="0" fontId="89" fillId="0" borderId="19" applyNumberFormat="0" applyFill="0" applyAlignment="0" applyProtection="0">
      <alignment vertical="center"/>
    </xf>
    <xf numFmtId="0" fontId="9" fillId="0" borderId="0">
      <alignment vertical="center"/>
    </xf>
    <xf numFmtId="0" fontId="111" fillId="0" borderId="30" applyNumberFormat="0" applyFill="0" applyAlignment="0" applyProtection="0">
      <alignment vertical="center"/>
    </xf>
    <xf numFmtId="0" fontId="9" fillId="0" borderId="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74" fillId="9" borderId="0" applyNumberFormat="0" applyBorder="0" applyAlignment="0" applyProtection="0">
      <alignment vertical="center"/>
    </xf>
    <xf numFmtId="0" fontId="97" fillId="0" borderId="31" applyNumberFormat="0" applyFill="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9" fillId="0" borderId="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111" fillId="0" borderId="30" applyNumberFormat="0" applyFill="0" applyAlignment="0" applyProtection="0">
      <alignment vertical="center"/>
    </xf>
    <xf numFmtId="0" fontId="9" fillId="0" borderId="0"/>
    <xf numFmtId="0" fontId="9" fillId="0" borderId="0">
      <alignment vertical="center"/>
    </xf>
    <xf numFmtId="0" fontId="111" fillId="0" borderId="30" applyNumberFormat="0" applyFill="0" applyAlignment="0" applyProtection="0">
      <alignment vertical="center"/>
    </xf>
    <xf numFmtId="0" fontId="74" fillId="9" borderId="0" applyNumberFormat="0" applyBorder="0" applyAlignment="0" applyProtection="0">
      <alignment vertical="center"/>
    </xf>
    <xf numFmtId="0" fontId="130" fillId="0" borderId="39" applyNumberFormat="0" applyFill="0" applyAlignment="0" applyProtection="0">
      <alignment vertical="center"/>
    </xf>
    <xf numFmtId="0" fontId="74" fillId="9" borderId="0" applyNumberFormat="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78" fillId="0" borderId="4" applyNumberFormat="0" applyFill="0" applyProtection="0">
      <alignment horizontal="lef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0" applyNumberFormat="0" applyFill="0" applyBorder="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97" fillId="0" borderId="31" applyNumberFormat="0" applyFill="0" applyAlignment="0" applyProtection="0">
      <alignment vertical="center"/>
    </xf>
    <xf numFmtId="0" fontId="113" fillId="0" borderId="1">
      <alignment horizontal="left" vertical="center"/>
    </xf>
    <xf numFmtId="0" fontId="97" fillId="0" borderId="31" applyNumberFormat="0" applyFill="0" applyAlignment="0" applyProtection="0">
      <alignment vertical="center"/>
    </xf>
    <xf numFmtId="0" fontId="9" fillId="0" borderId="0">
      <alignment vertical="center"/>
    </xf>
    <xf numFmtId="0" fontId="97" fillId="0" borderId="31" applyNumberFormat="0" applyFill="0" applyAlignment="0" applyProtection="0">
      <alignment vertical="center"/>
    </xf>
    <xf numFmtId="0" fontId="9" fillId="0" borderId="0">
      <alignment vertical="center"/>
    </xf>
    <xf numFmtId="1" fontId="78" fillId="0" borderId="14" applyFill="0" applyProtection="0">
      <alignment horizontal="center" vertical="center"/>
    </xf>
    <xf numFmtId="0" fontId="97" fillId="0" borderId="31" applyNumberFormat="0" applyFill="0" applyAlignment="0" applyProtection="0">
      <alignment vertical="center"/>
    </xf>
    <xf numFmtId="184" fontId="0"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92" fillId="30"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43" fontId="0" fillId="0" borderId="0" applyFont="0" applyFill="0" applyBorder="0" applyAlignment="0" applyProtection="0">
      <alignment vertical="center"/>
    </xf>
    <xf numFmtId="0" fontId="97"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17" fillId="52" borderId="29" applyNumberFormat="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9" fillId="0" borderId="0">
      <alignment vertical="center"/>
    </xf>
    <xf numFmtId="0" fontId="131" fillId="0" borderId="4" applyNumberFormat="0" applyFill="0" applyProtection="0">
      <alignment horizontal="center" vertical="center"/>
    </xf>
    <xf numFmtId="0" fontId="131" fillId="0" borderId="4" applyNumberFormat="0" applyFill="0" applyProtection="0">
      <alignment horizontal="center" vertical="center"/>
    </xf>
    <xf numFmtId="0" fontId="74" fillId="17" borderId="0" applyNumberFormat="0" applyBorder="0" applyAlignment="0" applyProtection="0">
      <alignment vertical="center"/>
    </xf>
    <xf numFmtId="0" fontId="131" fillId="0" borderId="4" applyNumberFormat="0" applyFill="0" applyProtection="0">
      <alignment horizontal="center" vertical="center"/>
    </xf>
    <xf numFmtId="0" fontId="131" fillId="0" borderId="4" applyNumberFormat="0" applyFill="0" applyProtection="0">
      <alignment horizontal="center" vertical="center"/>
    </xf>
    <xf numFmtId="0" fontId="92" fillId="19" borderId="0" applyNumberFormat="0" applyBorder="0" applyAlignment="0" applyProtection="0">
      <alignment vertical="center"/>
    </xf>
    <xf numFmtId="0" fontId="131" fillId="0" borderId="4" applyNumberFormat="0" applyFill="0" applyProtection="0">
      <alignment horizontal="center" vertical="center"/>
    </xf>
    <xf numFmtId="0" fontId="131" fillId="0" borderId="4" applyNumberFormat="0" applyFill="0" applyProtection="0">
      <alignment horizontal="center" vertical="center"/>
    </xf>
    <xf numFmtId="0" fontId="131" fillId="0" borderId="4"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9" fillId="0" borderId="0">
      <alignment vertical="center"/>
    </xf>
    <xf numFmtId="0" fontId="66" fillId="0" borderId="14" applyNumberFormat="0" applyFill="0" applyProtection="0">
      <alignment horizontal="center" vertical="center"/>
    </xf>
    <xf numFmtId="0" fontId="9" fillId="0" borderId="0">
      <alignment vertical="center"/>
    </xf>
    <xf numFmtId="0" fontId="66" fillId="0" borderId="14" applyNumberFormat="0" applyFill="0" applyProtection="0">
      <alignment horizontal="center" vertical="center"/>
    </xf>
    <xf numFmtId="0" fontId="9" fillId="0" borderId="0">
      <alignment vertical="center"/>
    </xf>
    <xf numFmtId="0" fontId="9" fillId="0" borderId="0">
      <alignment vertical="center"/>
    </xf>
    <xf numFmtId="0" fontId="66" fillId="0" borderId="14" applyNumberFormat="0" applyFill="0" applyProtection="0">
      <alignment horizontal="center" vertical="center"/>
    </xf>
    <xf numFmtId="0" fontId="9" fillId="0" borderId="0">
      <alignment vertical="center"/>
    </xf>
    <xf numFmtId="0" fontId="66" fillId="0" borderId="14" applyNumberFormat="0" applyFill="0" applyProtection="0">
      <alignment horizontal="center" vertical="center"/>
    </xf>
    <xf numFmtId="0" fontId="9" fillId="0" borderId="0">
      <alignment vertical="center"/>
    </xf>
    <xf numFmtId="0" fontId="66" fillId="0" borderId="14" applyNumberFormat="0" applyFill="0" applyProtection="0">
      <alignment horizontal="center" vertical="center"/>
    </xf>
    <xf numFmtId="0" fontId="86" fillId="0" borderId="0" applyNumberFormat="0" applyFill="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86" fillId="0" borderId="0" applyNumberFormat="0" applyFill="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30" borderId="0" applyNumberFormat="0" applyBorder="0" applyAlignment="0" applyProtection="0">
      <alignment vertical="center"/>
    </xf>
    <xf numFmtId="0" fontId="112" fillId="0" borderId="0" applyNumberFormat="0" applyFill="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92" fillId="19" borderId="0" applyNumberFormat="0" applyBorder="0" applyAlignment="0" applyProtection="0">
      <alignment vertical="center"/>
    </xf>
    <xf numFmtId="0" fontId="110" fillId="30" borderId="0" applyNumberFormat="0" applyBorder="0" applyAlignment="0" applyProtection="0">
      <alignment vertical="center"/>
    </xf>
    <xf numFmtId="0" fontId="92" fillId="19" borderId="0" applyNumberFormat="0" applyBorder="0" applyAlignment="0" applyProtection="0">
      <alignment vertical="center"/>
    </xf>
    <xf numFmtId="0" fontId="9" fillId="0" borderId="0">
      <alignment vertical="center"/>
    </xf>
    <xf numFmtId="0" fontId="92" fillId="19" borderId="0" applyNumberFormat="0" applyBorder="0" applyAlignment="0" applyProtection="0">
      <alignment vertical="center"/>
    </xf>
    <xf numFmtId="0" fontId="110" fillId="30" borderId="0" applyNumberFormat="0" applyBorder="0" applyAlignment="0" applyProtection="0">
      <alignment vertical="center"/>
    </xf>
    <xf numFmtId="0" fontId="110"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2" fillId="30" borderId="0" applyNumberFormat="0" applyBorder="0" applyAlignment="0" applyProtection="0">
      <alignment vertical="center"/>
    </xf>
    <xf numFmtId="0" fontId="9" fillId="0" borderId="0">
      <alignment vertical="center"/>
    </xf>
    <xf numFmtId="0" fontId="110" fillId="19" borderId="0" applyNumberFormat="0" applyBorder="0" applyAlignment="0" applyProtection="0">
      <alignment vertical="center"/>
    </xf>
    <xf numFmtId="0" fontId="110" fillId="19" borderId="0" applyNumberFormat="0" applyBorder="0" applyAlignment="0" applyProtection="0">
      <alignment vertical="center"/>
    </xf>
    <xf numFmtId="0" fontId="110" fillId="19" borderId="0" applyNumberFormat="0" applyBorder="0" applyAlignment="0" applyProtection="0">
      <alignment vertical="center"/>
    </xf>
    <xf numFmtId="0" fontId="110" fillId="19" borderId="0" applyNumberFormat="0" applyBorder="0" applyAlignment="0" applyProtection="0">
      <alignment vertical="center"/>
    </xf>
    <xf numFmtId="0" fontId="0" fillId="0" borderId="0">
      <alignment vertical="center"/>
    </xf>
    <xf numFmtId="0" fontId="110" fillId="19" borderId="0" applyNumberFormat="0" applyBorder="0" applyAlignment="0" applyProtection="0">
      <alignment vertical="center"/>
    </xf>
    <xf numFmtId="0" fontId="110" fillId="19" borderId="0" applyNumberFormat="0" applyBorder="0" applyAlignment="0" applyProtection="0">
      <alignment vertical="center"/>
    </xf>
    <xf numFmtId="0" fontId="102" fillId="32" borderId="0" applyNumberFormat="0" applyBorder="0" applyAlignment="0" applyProtection="0">
      <alignment vertical="center"/>
    </xf>
    <xf numFmtId="0" fontId="110" fillId="19" borderId="0" applyNumberFormat="0" applyBorder="0" applyAlignment="0" applyProtection="0">
      <alignment vertical="center"/>
    </xf>
    <xf numFmtId="0" fontId="83" fillId="19" borderId="0" applyNumberFormat="0" applyBorder="0" applyAlignment="0" applyProtection="0">
      <alignment vertical="center"/>
    </xf>
    <xf numFmtId="0" fontId="92" fillId="30" borderId="0" applyNumberFormat="0" applyBorder="0" applyAlignment="0" applyProtection="0">
      <alignment vertical="center"/>
    </xf>
    <xf numFmtId="0" fontId="117" fillId="52" borderId="29" applyNumberFormat="0" applyAlignment="0" applyProtection="0">
      <alignment vertical="center"/>
    </xf>
    <xf numFmtId="0" fontId="9" fillId="0" borderId="0">
      <alignment vertical="center"/>
    </xf>
    <xf numFmtId="0" fontId="9" fillId="0" borderId="0">
      <alignment vertical="center"/>
    </xf>
    <xf numFmtId="0" fontId="115" fillId="0" borderId="0">
      <alignment vertical="center"/>
    </xf>
    <xf numFmtId="0" fontId="92" fillId="30" borderId="0" applyNumberFormat="0" applyBorder="0" applyAlignment="0" applyProtection="0">
      <alignment vertical="center"/>
    </xf>
    <xf numFmtId="0" fontId="117" fillId="52" borderId="29" applyNumberFormat="0" applyAlignment="0" applyProtection="0">
      <alignment vertical="center"/>
    </xf>
    <xf numFmtId="0" fontId="9" fillId="0" borderId="0">
      <alignment vertical="center"/>
    </xf>
    <xf numFmtId="0" fontId="7" fillId="0" borderId="0">
      <alignment vertical="center"/>
    </xf>
    <xf numFmtId="0" fontId="7" fillId="0" borderId="0">
      <alignment vertical="center"/>
    </xf>
    <xf numFmtId="0" fontId="92" fillId="30" borderId="0" applyNumberFormat="0" applyBorder="0" applyAlignment="0" applyProtection="0">
      <alignment vertical="center"/>
    </xf>
    <xf numFmtId="0" fontId="7" fillId="0" borderId="0">
      <alignment vertical="center"/>
    </xf>
    <xf numFmtId="0" fontId="92" fillId="30"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0" fillId="0" borderId="16" applyNumberFormat="0" applyFill="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74" fillId="9" borderId="0" applyNumberFormat="0" applyBorder="0" applyAlignment="0" applyProtection="0">
      <alignment vertical="center"/>
    </xf>
    <xf numFmtId="0" fontId="9" fillId="0" borderId="0">
      <alignment vertical="center"/>
    </xf>
    <xf numFmtId="0" fontId="9" fillId="0" borderId="0">
      <alignment vertical="center"/>
    </xf>
    <xf numFmtId="0" fontId="106" fillId="15" borderId="28" applyNumberFormat="0" applyAlignment="0" applyProtection="0">
      <alignment vertical="center"/>
    </xf>
    <xf numFmtId="0" fontId="0" fillId="0" borderId="0">
      <alignment vertical="center"/>
    </xf>
    <xf numFmtId="0" fontId="0" fillId="0" borderId="0">
      <alignment vertical="center"/>
    </xf>
    <xf numFmtId="0" fontId="133" fillId="0" borderId="0" applyNumberFormat="0" applyFill="0" applyBorder="0" applyAlignment="0" applyProtection="0">
      <alignment vertical="center"/>
    </xf>
    <xf numFmtId="0" fontId="9" fillId="0" borderId="0">
      <alignment vertical="center"/>
    </xf>
    <xf numFmtId="0" fontId="9" fillId="0" borderId="0">
      <alignment vertical="center"/>
    </xf>
    <xf numFmtId="0" fontId="0" fillId="16" borderId="32" applyNumberFormat="0" applyFont="0" applyAlignment="0" applyProtection="0">
      <alignment vertical="center"/>
    </xf>
    <xf numFmtId="0" fontId="0" fillId="0" borderId="0">
      <alignment vertical="center"/>
    </xf>
    <xf numFmtId="0" fontId="9" fillId="0" borderId="0">
      <alignment vertical="center"/>
    </xf>
    <xf numFmtId="0" fontId="0" fillId="16" borderId="32" applyNumberFormat="0" applyFont="0" applyAlignment="0" applyProtection="0">
      <alignment vertical="center"/>
    </xf>
    <xf numFmtId="0" fontId="0" fillId="0" borderId="0">
      <alignment vertical="center"/>
    </xf>
    <xf numFmtId="0" fontId="9" fillId="0" borderId="0">
      <alignment vertical="center"/>
    </xf>
    <xf numFmtId="0" fontId="9" fillId="0" borderId="0"/>
    <xf numFmtId="0" fontId="9" fillId="0" borderId="0">
      <alignment vertical="center"/>
    </xf>
    <xf numFmtId="0" fontId="0" fillId="16" borderId="32" applyNumberFormat="0" applyFont="0" applyAlignment="0" applyProtection="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2" fillId="32" borderId="0" applyNumberFormat="0" applyBorder="0" applyAlignment="0" applyProtection="0">
      <alignment vertical="center"/>
    </xf>
    <xf numFmtId="0" fontId="69" fillId="61" borderId="0" applyNumberFormat="0" applyBorder="0" applyAlignment="0" applyProtection="0">
      <alignment vertical="center"/>
    </xf>
    <xf numFmtId="0" fontId="9" fillId="0" borderId="0">
      <alignment vertical="center"/>
    </xf>
    <xf numFmtId="0" fontId="9" fillId="0" borderId="0">
      <alignment vertical="center"/>
    </xf>
    <xf numFmtId="0" fontId="102"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9" fillId="53"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1" fontId="78" fillId="0" borderId="14" applyFill="0" applyProtection="0">
      <alignment horizontal="center" vertical="center"/>
    </xf>
    <xf numFmtId="0" fontId="9" fillId="0" borderId="0">
      <alignment vertical="center"/>
    </xf>
    <xf numFmtId="1" fontId="78" fillId="0" borderId="14" applyFill="0" applyProtection="0">
      <alignment horizontal="center" vertical="center"/>
    </xf>
    <xf numFmtId="0" fontId="9" fillId="0" borderId="0">
      <alignment vertical="center"/>
    </xf>
    <xf numFmtId="0" fontId="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03" fillId="10" borderId="27"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117" fillId="52" borderId="29" applyNumberFormat="0" applyAlignment="0" applyProtection="0">
      <alignment vertical="center"/>
    </xf>
    <xf numFmtId="0" fontId="81" fillId="9"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06" fillId="15" borderId="28" applyNumberFormat="0" applyAlignment="0" applyProtection="0">
      <alignment vertical="center"/>
    </xf>
    <xf numFmtId="0" fontId="9" fillId="0" borderId="0">
      <alignment vertical="center"/>
    </xf>
    <xf numFmtId="0" fontId="9" fillId="0" borderId="0">
      <alignment vertical="center"/>
    </xf>
    <xf numFmtId="0" fontId="103" fillId="10" borderId="27" applyNumberFormat="0" applyAlignment="0" applyProtection="0">
      <alignment vertical="center"/>
    </xf>
    <xf numFmtId="0" fontId="106" fillId="15" borderId="28" applyNumberFormat="0" applyAlignment="0" applyProtection="0">
      <alignment vertical="center"/>
    </xf>
    <xf numFmtId="0" fontId="9" fillId="0" borderId="0">
      <alignment vertical="center"/>
    </xf>
    <xf numFmtId="184" fontId="0" fillId="0" borderId="0" applyFont="0" applyFill="0" applyBorder="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6" fillId="15" borderId="2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117" fillId="52" borderId="2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10" borderId="27" applyNumberFormat="0" applyAlignment="0" applyProtection="0">
      <alignment vertical="center"/>
    </xf>
    <xf numFmtId="0" fontId="9" fillId="0" borderId="0">
      <alignment vertical="center"/>
    </xf>
    <xf numFmtId="0" fontId="103" fillId="10" borderId="27" applyNumberFormat="0" applyAlignment="0" applyProtection="0">
      <alignment vertical="center"/>
    </xf>
    <xf numFmtId="0" fontId="9" fillId="0" borderId="0">
      <alignment vertical="center"/>
    </xf>
    <xf numFmtId="0" fontId="102" fillId="32" borderId="0" applyNumberFormat="0" applyBorder="0" applyAlignment="0" applyProtection="0">
      <alignment vertical="center"/>
    </xf>
    <xf numFmtId="0" fontId="0" fillId="0" borderId="0">
      <alignment vertical="center"/>
    </xf>
    <xf numFmtId="0" fontId="102" fillId="32" borderId="0" applyNumberFormat="0" applyBorder="0" applyAlignment="0" applyProtection="0">
      <alignment vertical="center"/>
    </xf>
    <xf numFmtId="0" fontId="0" fillId="0" borderId="0">
      <alignment vertical="center"/>
    </xf>
    <xf numFmtId="0" fontId="102" fillId="32" borderId="0" applyNumberFormat="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9" fillId="65" borderId="0" applyNumberFormat="0" applyBorder="0" applyAlignment="0" applyProtection="0">
      <alignment vertical="center"/>
    </xf>
    <xf numFmtId="0" fontId="9" fillId="0" borderId="0">
      <alignment vertical="center"/>
    </xf>
    <xf numFmtId="0" fontId="9" fillId="0" borderId="0">
      <alignment vertical="center"/>
    </xf>
    <xf numFmtId="0" fontId="106" fillId="15" borderId="28"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78" fillId="0" borderId="0">
      <alignment vertical="center"/>
    </xf>
    <xf numFmtId="0" fontId="9" fillId="0" borderId="0">
      <alignment vertical="center"/>
    </xf>
    <xf numFmtId="0" fontId="9" fillId="0" borderId="0">
      <alignment vertical="center"/>
    </xf>
    <xf numFmtId="0" fontId="103" fillId="10" borderId="27" applyNumberFormat="0" applyAlignment="0" applyProtection="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0" fillId="0" borderId="0">
      <alignment vertical="center"/>
    </xf>
    <xf numFmtId="0" fontId="72" fillId="0" borderId="17" applyNumberFormat="0" applyFill="0" applyAlignment="0" applyProtection="0">
      <alignment vertical="center"/>
    </xf>
    <xf numFmtId="0" fontId="0" fillId="0" borderId="0">
      <alignment vertical="center"/>
    </xf>
    <xf numFmtId="0" fontId="74" fillId="17" borderId="0" applyNumberFormat="0" applyBorder="0" applyAlignment="0" applyProtection="0">
      <alignment vertical="center"/>
    </xf>
    <xf numFmtId="0" fontId="0" fillId="0" borderId="0">
      <alignment vertical="center"/>
    </xf>
    <xf numFmtId="0" fontId="0" fillId="0" borderId="0">
      <alignment vertical="center"/>
    </xf>
    <xf numFmtId="0" fontId="7" fillId="0" borderId="0" applyAlignment="0"/>
    <xf numFmtId="0" fontId="9" fillId="0" borderId="0">
      <alignment vertical="center"/>
    </xf>
    <xf numFmtId="0" fontId="9"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 fillId="0" borderId="0">
      <alignment vertical="center"/>
    </xf>
    <xf numFmtId="0" fontId="0" fillId="0" borderId="0">
      <alignment vertical="center"/>
    </xf>
    <xf numFmtId="0" fontId="0" fillId="0" borderId="0">
      <alignment vertical="center"/>
    </xf>
    <xf numFmtId="0" fontId="0" fillId="16" borderId="32" applyNumberFormat="0" applyFont="0" applyAlignment="0" applyProtection="0">
      <alignment vertical="center"/>
    </xf>
    <xf numFmtId="0" fontId="113" fillId="0" borderId="1">
      <alignment horizontal="left" vertical="center"/>
    </xf>
    <xf numFmtId="0" fontId="113" fillId="0" borderId="1">
      <alignment horizontal="left" vertical="center"/>
    </xf>
    <xf numFmtId="0" fontId="0" fillId="16" borderId="32" applyNumberFormat="0" applyFont="0" applyAlignment="0" applyProtection="0">
      <alignment vertical="center"/>
    </xf>
    <xf numFmtId="0" fontId="113" fillId="0" borderId="1">
      <alignment horizontal="left" vertical="center"/>
    </xf>
    <xf numFmtId="0" fontId="113" fillId="0" borderId="1">
      <alignment horizontal="left" vertical="center"/>
    </xf>
    <xf numFmtId="0" fontId="113" fillId="0" borderId="1">
      <alignment horizontal="left" vertical="center"/>
    </xf>
    <xf numFmtId="0" fontId="0" fillId="0" borderId="0">
      <alignment vertical="center"/>
    </xf>
    <xf numFmtId="0" fontId="0" fillId="0" borderId="0">
      <alignment vertical="center"/>
    </xf>
    <xf numFmtId="0" fontId="9" fillId="0" borderId="0">
      <alignment vertical="center"/>
    </xf>
    <xf numFmtId="0" fontId="107" fillId="10" borderId="29" applyNumberFormat="0" applyAlignment="0" applyProtection="0">
      <alignment vertical="center"/>
    </xf>
    <xf numFmtId="0" fontId="9" fillId="0" borderId="0">
      <alignment vertical="center"/>
    </xf>
    <xf numFmtId="1" fontId="78" fillId="0" borderId="14" applyFill="0" applyProtection="0">
      <alignment horizontal="center" vertical="center"/>
    </xf>
    <xf numFmtId="0" fontId="9" fillId="0" borderId="0">
      <alignment vertical="center"/>
    </xf>
    <xf numFmtId="0" fontId="107" fillId="10" borderId="29" applyNumberFormat="0" applyAlignment="0" applyProtection="0">
      <alignment vertical="center"/>
    </xf>
    <xf numFmtId="0" fontId="9" fillId="0" borderId="0">
      <alignment vertical="center"/>
    </xf>
    <xf numFmtId="0" fontId="9" fillId="0" borderId="0">
      <alignment vertical="center"/>
    </xf>
    <xf numFmtId="0" fontId="109"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74" fillId="9" borderId="0" applyNumberFormat="0" applyBorder="0" applyAlignment="0" applyProtection="0">
      <alignment vertical="center"/>
    </xf>
    <xf numFmtId="0" fontId="81" fillId="9" borderId="0" applyNumberFormat="0" applyBorder="0" applyAlignment="0" applyProtection="0">
      <alignment vertical="center"/>
    </xf>
    <xf numFmtId="0" fontId="78" fillId="0" borderId="4" applyNumberFormat="0" applyFill="0" applyProtection="0">
      <alignment horizontal="left" vertical="center"/>
    </xf>
    <xf numFmtId="0" fontId="74" fillId="9"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81"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86" fillId="0" borderId="0" applyNumberFormat="0" applyFill="0" applyBorder="0" applyAlignment="0" applyProtection="0">
      <alignment vertical="center"/>
    </xf>
    <xf numFmtId="0" fontId="74" fillId="17" borderId="0" applyNumberFormat="0" applyBorder="0" applyAlignment="0" applyProtection="0">
      <alignment vertical="center"/>
    </xf>
    <xf numFmtId="0" fontId="86" fillId="0" borderId="0" applyNumberFormat="0" applyFill="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81" fillId="9" borderId="0" applyNumberFormat="0" applyBorder="0" applyAlignment="0" applyProtection="0">
      <alignment vertical="center"/>
    </xf>
    <xf numFmtId="0" fontId="74" fillId="17" borderId="0" applyNumberFormat="0" applyBorder="0" applyAlignment="0" applyProtection="0">
      <alignment vertical="center"/>
    </xf>
    <xf numFmtId="0" fontId="74" fillId="17"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37" applyNumberFormat="0" applyFill="0" applyAlignment="0" applyProtection="0">
      <alignment vertical="center"/>
    </xf>
    <xf numFmtId="0" fontId="112" fillId="0" borderId="0" applyNumberFormat="0" applyFill="0" applyBorder="0" applyAlignment="0" applyProtection="0">
      <alignment vertical="center"/>
    </xf>
    <xf numFmtId="0" fontId="106" fillId="15" borderId="28" applyNumberFormat="0" applyAlignment="0" applyProtection="0">
      <alignment vertical="center"/>
    </xf>
    <xf numFmtId="0" fontId="70" fillId="0" borderId="16" applyNumberFormat="0" applyFill="0" applyAlignment="0" applyProtection="0">
      <alignment vertical="center"/>
    </xf>
    <xf numFmtId="0" fontId="106" fillId="15" borderId="28" applyNumberFormat="0" applyAlignment="0" applyProtection="0">
      <alignment vertical="center"/>
    </xf>
    <xf numFmtId="0" fontId="70" fillId="0" borderId="16" applyNumberFormat="0" applyFill="0" applyAlignment="0" applyProtection="0">
      <alignment vertical="center"/>
    </xf>
    <xf numFmtId="0" fontId="106" fillId="15" borderId="28" applyNumberFormat="0" applyAlignment="0" applyProtection="0">
      <alignment vertical="center"/>
    </xf>
    <xf numFmtId="0" fontId="70" fillId="0" borderId="16" applyNumberFormat="0" applyFill="0" applyAlignment="0" applyProtection="0">
      <alignment vertical="center"/>
    </xf>
    <xf numFmtId="0" fontId="106" fillId="15" borderId="28" applyNumberFormat="0" applyAlignment="0" applyProtection="0">
      <alignment vertical="center"/>
    </xf>
    <xf numFmtId="0" fontId="70" fillId="0" borderId="16" applyNumberFormat="0" applyFill="0" applyAlignment="0" applyProtection="0">
      <alignment vertical="center"/>
    </xf>
    <xf numFmtId="0" fontId="106" fillId="15" borderId="28" applyNumberFormat="0" applyAlignment="0" applyProtection="0">
      <alignment vertical="center"/>
    </xf>
    <xf numFmtId="0" fontId="70" fillId="0" borderId="37"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112" fillId="0" borderId="0" applyNumberFormat="0" applyFill="0" applyBorder="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112" fillId="0" borderId="0" applyNumberFormat="0" applyFill="0" applyBorder="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4" fontId="0" fillId="0" borderId="0" applyFont="0" applyFill="0" applyBorder="0" applyAlignment="0" applyProtection="0">
      <alignment vertical="center"/>
    </xf>
    <xf numFmtId="0" fontId="70" fillId="0" borderId="16" applyNumberFormat="0" applyFill="0" applyAlignment="0" applyProtection="0">
      <alignment vertical="center"/>
    </xf>
    <xf numFmtId="0" fontId="70" fillId="0" borderId="16" applyNumberFormat="0" applyFill="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7" fillId="10" borderId="29"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106" fillId="15" borderId="28" applyNumberFormat="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66" fillId="0" borderId="14" applyNumberFormat="0" applyFill="0" applyProtection="0">
      <alignment horizontal="lef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72" fillId="0" borderId="17" applyNumberFormat="0" applyFill="0" applyAlignment="0" applyProtection="0">
      <alignment vertical="center"/>
    </xf>
    <xf numFmtId="0" fontId="115"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0" fontId="117" fillId="52" borderId="29" applyNumberFormat="0" applyAlignment="0" applyProtection="0">
      <alignment vertical="center"/>
    </xf>
    <xf numFmtId="0" fontId="9"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69" fillId="64" borderId="0" applyNumberFormat="0" applyBorder="0" applyAlignment="0" applyProtection="0">
      <alignment vertical="center"/>
    </xf>
    <xf numFmtId="43" fontId="0" fillId="0" borderId="0" applyFont="0" applyFill="0" applyBorder="0" applyAlignment="0" applyProtection="0">
      <alignment vertical="center"/>
    </xf>
    <xf numFmtId="0" fontId="119" fillId="66" borderId="0" applyNumberFormat="0" applyBorder="0" applyAlignment="0" applyProtection="0">
      <alignment vertical="center"/>
    </xf>
    <xf numFmtId="0" fontId="119" fillId="66" borderId="0" applyNumberFormat="0" applyBorder="0" applyAlignment="0" applyProtection="0">
      <alignment vertical="center"/>
    </xf>
    <xf numFmtId="0" fontId="119" fillId="59" borderId="0" applyNumberFormat="0" applyBorder="0" applyAlignment="0" applyProtection="0">
      <alignment vertical="center"/>
    </xf>
    <xf numFmtId="0" fontId="119" fillId="65"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69" fillId="6" borderId="0" applyNumberFormat="0" applyBorder="0" applyAlignment="0" applyProtection="0">
      <alignment vertical="center"/>
    </xf>
    <xf numFmtId="0" fontId="69" fillId="67" borderId="0" applyNumberFormat="0" applyBorder="0" applyAlignment="0" applyProtection="0">
      <alignment vertical="center"/>
    </xf>
    <xf numFmtId="0" fontId="69" fillId="67" borderId="0" applyNumberFormat="0" applyBorder="0" applyAlignment="0" applyProtection="0">
      <alignment vertical="center"/>
    </xf>
    <xf numFmtId="0" fontId="69" fillId="51" borderId="0" applyNumberFormat="0" applyBorder="0" applyAlignment="0" applyProtection="0">
      <alignment vertical="center"/>
    </xf>
    <xf numFmtId="0" fontId="69" fillId="51" borderId="0" applyNumberFormat="0" applyBorder="0" applyAlignment="0" applyProtection="0">
      <alignment vertical="center"/>
    </xf>
    <xf numFmtId="0" fontId="69" fillId="5" borderId="0" applyNumberFormat="0" applyBorder="0" applyAlignment="0" applyProtection="0">
      <alignment vertical="center"/>
    </xf>
    <xf numFmtId="0" fontId="69" fillId="56" borderId="0" applyNumberFormat="0" applyBorder="0" applyAlignment="0" applyProtection="0">
      <alignment vertical="center"/>
    </xf>
    <xf numFmtId="0" fontId="102" fillId="32"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102" fillId="32" borderId="0" applyNumberFormat="0" applyBorder="0" applyAlignment="0" applyProtection="0">
      <alignment vertical="center"/>
    </xf>
    <xf numFmtId="0" fontId="69" fillId="56"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69" fillId="8"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 borderId="0" applyNumberFormat="0" applyBorder="0" applyAlignment="0" applyProtection="0">
      <alignment vertical="center"/>
    </xf>
    <xf numFmtId="0" fontId="69" fillId="68" borderId="0" applyNumberFormat="0" applyBorder="0" applyAlignment="0" applyProtection="0">
      <alignment vertical="center"/>
    </xf>
    <xf numFmtId="0" fontId="69" fillId="68" borderId="0" applyNumberFormat="0" applyBorder="0" applyAlignment="0" applyProtection="0">
      <alignment vertical="center"/>
    </xf>
    <xf numFmtId="182" fontId="78" fillId="0" borderId="14" applyFill="0" applyProtection="0">
      <alignment horizontal="right" vertical="center"/>
    </xf>
    <xf numFmtId="182" fontId="78" fillId="0" borderId="14" applyFill="0" applyProtection="0">
      <alignment horizontal="right" vertical="center"/>
    </xf>
    <xf numFmtId="182" fontId="78" fillId="0" borderId="14" applyFill="0" applyProtection="0">
      <alignment horizontal="right" vertical="center"/>
    </xf>
    <xf numFmtId="182" fontId="78" fillId="0" borderId="14" applyFill="0" applyProtection="0">
      <alignment horizontal="righ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78" fillId="0" borderId="4" applyNumberFormat="0" applyFill="0" applyProtection="0">
      <alignment horizontal="lef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2" fillId="32" borderId="0" applyNumberFormat="0" applyBorder="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41" fontId="0" fillId="0" borderId="0" applyFont="0" applyFill="0" applyBorder="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03" fillId="10" borderId="27"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0" fontId="117" fillId="52" borderId="29" applyNumberFormat="0" applyAlignment="0" applyProtection="0">
      <alignment vertical="center"/>
    </xf>
    <xf numFmtId="1" fontId="78" fillId="0" borderId="14" applyFill="0" applyProtection="0">
      <alignment horizontal="center" vertical="center"/>
    </xf>
    <xf numFmtId="1" fontId="78" fillId="0" borderId="14" applyFill="0" applyProtection="0">
      <alignment horizontal="center" vertical="center"/>
    </xf>
    <xf numFmtId="0" fontId="137" fillId="0" borderId="0">
      <alignment vertical="center"/>
    </xf>
    <xf numFmtId="0" fontId="108" fillId="0" borderId="0">
      <alignment vertical="center"/>
    </xf>
    <xf numFmtId="43" fontId="0" fillId="0" borderId="0" applyFont="0" applyFill="0" applyBorder="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0" fillId="16" borderId="32" applyNumberFormat="0" applyFont="0" applyAlignment="0" applyProtection="0">
      <alignment vertical="center"/>
    </xf>
    <xf numFmtId="0" fontId="138" fillId="0" borderId="0">
      <alignment vertical="top"/>
      <protection locked="0"/>
    </xf>
  </cellStyleXfs>
  <cellXfs count="527">
    <xf numFmtId="0" fontId="0" fillId="0" borderId="0" xfId="0" applyAlignment="1"/>
    <xf numFmtId="0" fontId="1" fillId="0" borderId="0" xfId="0" applyFont="1" applyFill="1" applyBorder="1" applyAlignment="1">
      <alignment vertical="center"/>
    </xf>
    <xf numFmtId="0" fontId="2"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55" applyFont="1" applyFill="1" applyBorder="1" applyAlignment="1">
      <alignment horizontal="center" vertical="center"/>
    </xf>
    <xf numFmtId="0" fontId="1"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5" fillId="0" borderId="1" xfId="555" applyFont="1" applyFill="1" applyBorder="1" applyAlignment="1">
      <alignment horizontal="center" vertical="center" wrapText="1"/>
    </xf>
    <xf numFmtId="0" fontId="1" fillId="0" borderId="1" xfId="905" applyFont="1" applyFill="1" applyBorder="1" applyAlignment="1">
      <alignment horizontal="justify" vertical="center" wrapText="1"/>
    </xf>
    <xf numFmtId="0" fontId="1" fillId="0" borderId="1" xfId="0" applyFont="1" applyFill="1" applyBorder="1" applyAlignment="1">
      <alignment horizontal="center" vertical="center"/>
    </xf>
    <xf numFmtId="0" fontId="7" fillId="0" borderId="0" xfId="287" applyFont="1" applyFill="1" applyBorder="1" applyAlignment="1">
      <alignment vertical="center" wrapText="1"/>
    </xf>
    <xf numFmtId="0" fontId="8" fillId="0" borderId="0" xfId="287" applyFont="1" applyFill="1" applyBorder="1" applyAlignment="1">
      <alignment vertical="center" wrapText="1"/>
    </xf>
    <xf numFmtId="0" fontId="9" fillId="0" borderId="0" xfId="0" applyFont="1" applyFill="1" applyBorder="1" applyAlignment="1">
      <alignment vertical="center" wrapText="1"/>
    </xf>
    <xf numFmtId="0" fontId="7" fillId="0" borderId="0" xfId="287" applyFont="1" applyFill="1" applyAlignment="1">
      <alignment vertical="center" wrapText="1"/>
    </xf>
    <xf numFmtId="0" fontId="10" fillId="0" borderId="0" xfId="287" applyNumberFormat="1" applyFont="1" applyFill="1" applyBorder="1" applyAlignment="1" applyProtection="1">
      <alignment horizontal="center" vertical="center" wrapText="1"/>
    </xf>
    <xf numFmtId="0" fontId="0" fillId="0" borderId="0" xfId="287" applyNumberFormat="1" applyFont="1" applyFill="1" applyBorder="1" applyAlignment="1" applyProtection="1">
      <alignment horizontal="left" vertical="center" wrapText="1"/>
    </xf>
    <xf numFmtId="0" fontId="11" fillId="0" borderId="1" xfId="481" applyFont="1" applyFill="1" applyBorder="1" applyAlignment="1">
      <alignment horizontal="center" vertical="center" wrapText="1"/>
    </xf>
    <xf numFmtId="0" fontId="12" fillId="0" borderId="1" xfId="481" applyFont="1" applyFill="1" applyBorder="1" applyAlignment="1">
      <alignment horizontal="center" vertical="center" wrapText="1"/>
    </xf>
    <xf numFmtId="0" fontId="12" fillId="0" borderId="1" xfId="481" applyFont="1" applyFill="1" applyBorder="1" applyAlignment="1">
      <alignment vertical="center" wrapText="1"/>
    </xf>
    <xf numFmtId="0" fontId="13" fillId="0" borderId="2" xfId="481" applyFont="1" applyFill="1" applyBorder="1" applyAlignment="1">
      <alignment horizontal="justify" vertical="center" wrapText="1"/>
    </xf>
    <xf numFmtId="0" fontId="13" fillId="0" borderId="1" xfId="481" applyFont="1" applyFill="1" applyBorder="1" applyAlignment="1">
      <alignment horizontal="justify" vertical="center" wrapText="1"/>
    </xf>
    <xf numFmtId="0" fontId="13" fillId="0" borderId="3" xfId="481" applyFont="1" applyFill="1" applyBorder="1" applyAlignment="1">
      <alignment horizontal="justify" vertical="center" wrapText="1"/>
    </xf>
    <xf numFmtId="0" fontId="13" fillId="0" borderId="4" xfId="481" applyFont="1" applyFill="1" applyBorder="1" applyAlignment="1">
      <alignment horizontal="justify" vertical="center" wrapText="1"/>
    </xf>
    <xf numFmtId="0" fontId="14" fillId="0" borderId="1" xfId="287" applyFont="1" applyFill="1" applyBorder="1" applyAlignment="1">
      <alignment vertical="center" wrapText="1"/>
    </xf>
    <xf numFmtId="0" fontId="15" fillId="0" borderId="2" xfId="287" applyFont="1" applyFill="1" applyBorder="1" applyAlignment="1">
      <alignment horizontal="center" vertical="center" wrapText="1"/>
    </xf>
    <xf numFmtId="0" fontId="7" fillId="0" borderId="2" xfId="287" applyFont="1" applyFill="1" applyBorder="1" applyAlignment="1">
      <alignment horizontal="justify" vertical="center" wrapText="1"/>
    </xf>
    <xf numFmtId="0" fontId="15" fillId="0" borderId="1" xfId="287" applyFont="1" applyFill="1" applyBorder="1" applyAlignment="1">
      <alignment horizontal="left" vertical="center" wrapText="1"/>
    </xf>
    <xf numFmtId="0" fontId="15" fillId="0" borderId="1" xfId="287" applyFont="1" applyFill="1" applyBorder="1" applyAlignment="1">
      <alignment vertical="center" wrapText="1"/>
    </xf>
    <xf numFmtId="0" fontId="7" fillId="0" borderId="1" xfId="287" applyFont="1" applyFill="1" applyBorder="1" applyAlignment="1">
      <alignment vertical="center" wrapText="1"/>
    </xf>
    <xf numFmtId="0" fontId="15" fillId="0" borderId="5" xfId="0" applyFont="1" applyFill="1" applyBorder="1" applyAlignment="1" applyProtection="1">
      <alignment horizontal="left" vertical="center"/>
      <protection locked="0"/>
    </xf>
    <xf numFmtId="0" fontId="15" fillId="0" borderId="3" xfId="287" applyFont="1" applyFill="1" applyBorder="1" applyAlignment="1">
      <alignment horizontal="center" vertical="center" wrapText="1"/>
    </xf>
    <xf numFmtId="0" fontId="15" fillId="0" borderId="3" xfId="287" applyFont="1" applyFill="1" applyBorder="1" applyAlignment="1">
      <alignment horizontal="justify" vertical="center" wrapText="1"/>
    </xf>
    <xf numFmtId="0" fontId="15" fillId="0" borderId="4" xfId="287" applyFont="1" applyFill="1" applyBorder="1" applyAlignment="1">
      <alignment horizontal="center" vertical="center" wrapText="1"/>
    </xf>
    <xf numFmtId="0" fontId="15" fillId="0" borderId="4" xfId="287" applyFont="1" applyFill="1" applyBorder="1" applyAlignment="1">
      <alignment horizontal="justify" vertical="center" wrapText="1"/>
    </xf>
    <xf numFmtId="0" fontId="13" fillId="0" borderId="1" xfId="481" applyFont="1" applyFill="1" applyBorder="1" applyAlignment="1">
      <alignment horizontal="left" vertical="center" wrapText="1" indent="1"/>
    </xf>
    <xf numFmtId="0" fontId="13" fillId="0" borderId="1" xfId="481" applyFont="1" applyFill="1" applyBorder="1" applyAlignment="1">
      <alignment horizontal="center" vertical="center" wrapText="1"/>
    </xf>
    <xf numFmtId="0" fontId="13" fillId="0" borderId="2" xfId="481" applyFont="1" applyFill="1" applyBorder="1" applyAlignment="1">
      <alignment horizontal="left" vertical="center" wrapText="1"/>
    </xf>
    <xf numFmtId="0" fontId="13" fillId="0" borderId="2" xfId="481" applyFont="1" applyFill="1" applyBorder="1" applyAlignment="1">
      <alignment horizontal="center" vertical="center" wrapText="1"/>
    </xf>
    <xf numFmtId="0" fontId="13" fillId="0" borderId="1" xfId="481" applyFont="1" applyFill="1" applyBorder="1" applyAlignment="1">
      <alignment horizontal="left" vertical="center" wrapText="1"/>
    </xf>
    <xf numFmtId="0" fontId="13" fillId="0" borderId="3" xfId="481" applyFont="1" applyFill="1" applyBorder="1" applyAlignment="1">
      <alignment horizontal="left" vertical="center" wrapText="1"/>
    </xf>
    <xf numFmtId="0" fontId="13" fillId="0" borderId="3" xfId="481" applyFont="1" applyFill="1" applyBorder="1" applyAlignment="1">
      <alignment horizontal="center" vertical="center" wrapText="1"/>
    </xf>
    <xf numFmtId="0" fontId="13" fillId="0" borderId="4" xfId="481" applyFont="1" applyFill="1" applyBorder="1" applyAlignment="1">
      <alignment horizontal="left" vertical="center" wrapText="1"/>
    </xf>
    <xf numFmtId="0" fontId="13" fillId="0" borderId="1" xfId="481" applyFont="1" applyFill="1" applyBorder="1" applyAlignment="1">
      <alignment vertical="center" wrapText="1"/>
    </xf>
    <xf numFmtId="0" fontId="13" fillId="0" borderId="4" xfId="481" applyFont="1" applyFill="1" applyBorder="1" applyAlignment="1">
      <alignment horizontal="center" vertical="center" wrapText="1"/>
    </xf>
    <xf numFmtId="0" fontId="7" fillId="0" borderId="2" xfId="287" applyFont="1" applyFill="1" applyBorder="1" applyAlignment="1">
      <alignment horizontal="left" vertical="center" wrapText="1"/>
    </xf>
    <xf numFmtId="0" fontId="7" fillId="0" borderId="1" xfId="287" applyFont="1" applyFill="1" applyBorder="1" applyAlignment="1">
      <alignment horizontal="left" vertical="center" wrapText="1"/>
    </xf>
    <xf numFmtId="0" fontId="7" fillId="0" borderId="3" xfId="287" applyFont="1" applyFill="1" applyBorder="1" applyAlignment="1">
      <alignment horizontal="left" vertical="center" wrapText="1"/>
    </xf>
    <xf numFmtId="0" fontId="7" fillId="0" borderId="3" xfId="287" applyFont="1" applyFill="1" applyBorder="1" applyAlignment="1">
      <alignment horizontal="justify" vertical="center" wrapText="1"/>
    </xf>
    <xf numFmtId="0" fontId="7" fillId="0" borderId="4" xfId="287" applyFont="1" applyFill="1" applyBorder="1" applyAlignment="1">
      <alignment horizontal="left" vertical="center" wrapText="1"/>
    </xf>
    <xf numFmtId="0" fontId="7" fillId="0" borderId="4" xfId="287" applyFont="1" applyFill="1" applyBorder="1" applyAlignment="1">
      <alignment horizontal="justify" vertical="center" wrapText="1"/>
    </xf>
    <xf numFmtId="0" fontId="16" fillId="0" borderId="6"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2" fillId="0" borderId="1" xfId="481" applyFont="1" applyFill="1" applyBorder="1" applyAlignment="1">
      <alignment horizontal="left" vertical="center" wrapText="1"/>
    </xf>
    <xf numFmtId="9" fontId="16" fillId="0" borderId="1" xfId="481" applyNumberFormat="1" applyFont="1" applyFill="1" applyBorder="1" applyAlignment="1">
      <alignment horizontal="left" vertical="center" wrapText="1"/>
    </xf>
    <xf numFmtId="0" fontId="18" fillId="0" borderId="1" xfId="481" applyFont="1" applyFill="1" applyBorder="1" applyAlignment="1">
      <alignment horizontal="left" vertical="center" wrapText="1"/>
    </xf>
    <xf numFmtId="0" fontId="12" fillId="0" borderId="4" xfId="481" applyFont="1" applyFill="1" applyBorder="1" applyAlignment="1">
      <alignment horizontal="left" vertical="center" wrapText="1"/>
    </xf>
    <xf numFmtId="0" fontId="12" fillId="0" borderId="4" xfId="481" applyFont="1" applyFill="1" applyBorder="1" applyAlignment="1">
      <alignment horizontal="justify" vertical="center" wrapText="1"/>
    </xf>
    <xf numFmtId="9" fontId="13" fillId="0" borderId="1" xfId="481" applyNumberFormat="1" applyFont="1" applyFill="1" applyBorder="1" applyAlignment="1">
      <alignment horizontal="left" vertical="center" wrapText="1"/>
    </xf>
    <xf numFmtId="9" fontId="7" fillId="0" borderId="1" xfId="287" applyNumberFormat="1" applyFont="1" applyFill="1" applyBorder="1" applyAlignment="1">
      <alignment horizontal="left" vertical="center" wrapText="1"/>
    </xf>
    <xf numFmtId="0" fontId="7" fillId="0" borderId="5" xfId="0" applyFont="1" applyFill="1" applyBorder="1" applyAlignment="1" applyProtection="1">
      <alignment horizontal="left" vertical="center" wrapText="1"/>
      <protection locked="0"/>
    </xf>
    <xf numFmtId="9" fontId="7" fillId="0" borderId="1" xfId="287" applyNumberFormat="1" applyFont="1" applyFill="1" applyBorder="1" applyAlignment="1">
      <alignment vertical="center" wrapText="1"/>
    </xf>
    <xf numFmtId="0" fontId="19" fillId="0" borderId="7" xfId="0" applyFont="1" applyFill="1" applyBorder="1" applyAlignment="1" applyProtection="1">
      <alignment horizontal="left" vertical="center" wrapText="1"/>
    </xf>
    <xf numFmtId="0" fontId="19" fillId="0" borderId="7" xfId="0" applyFont="1" applyFill="1" applyBorder="1" applyAlignment="1" applyProtection="1">
      <alignment horizontal="center" vertical="center" wrapText="1"/>
    </xf>
    <xf numFmtId="0" fontId="20" fillId="0" borderId="6"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20" fillId="0" borderId="5" xfId="0" applyFont="1" applyFill="1" applyBorder="1" applyAlignment="1" applyProtection="1">
      <alignment horizontal="left" vertical="center"/>
      <protection locked="0"/>
    </xf>
    <xf numFmtId="0" fontId="20" fillId="0" borderId="7"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wrapText="1"/>
    </xf>
    <xf numFmtId="0" fontId="22" fillId="0" borderId="7" xfId="0" applyFont="1" applyFill="1" applyBorder="1" applyAlignment="1" applyProtection="1">
      <alignment horizontal="center" vertical="center" wrapText="1"/>
    </xf>
    <xf numFmtId="0" fontId="22" fillId="0" borderId="8" xfId="0" applyFont="1" applyFill="1" applyBorder="1" applyAlignment="1" applyProtection="1">
      <alignment horizontal="left" vertical="center" wrapText="1"/>
    </xf>
    <xf numFmtId="0" fontId="22" fillId="0" borderId="8" xfId="0" applyFont="1" applyFill="1" applyBorder="1" applyAlignment="1" applyProtection="1">
      <alignment horizontal="center" vertical="center" wrapText="1"/>
    </xf>
    <xf numFmtId="9" fontId="20" fillId="0" borderId="5" xfId="0" applyNumberFormat="1" applyFont="1" applyFill="1" applyBorder="1" applyAlignment="1" applyProtection="1">
      <alignment horizontal="left" vertical="center"/>
      <protection locked="0"/>
    </xf>
    <xf numFmtId="0" fontId="14" fillId="0" borderId="0" xfId="287" applyFont="1" applyFill="1" applyBorder="1" applyAlignment="1">
      <alignment vertical="center" wrapText="1"/>
    </xf>
    <xf numFmtId="0" fontId="21" fillId="0" borderId="5" xfId="0" applyFont="1" applyFill="1" applyBorder="1" applyAlignment="1" applyProtection="1">
      <alignment horizontal="left" vertical="center" wrapText="1"/>
      <protection locked="0"/>
    </xf>
    <xf numFmtId="0" fontId="20" fillId="0" borderId="5" xfId="0" applyFont="1" applyFill="1" applyBorder="1" applyAlignment="1" applyProtection="1">
      <alignment horizontal="left" vertical="center" wrapText="1"/>
      <protection locked="0"/>
    </xf>
    <xf numFmtId="0" fontId="23" fillId="0" borderId="0" xfId="0" applyFont="1" applyFill="1" applyBorder="1" applyAlignment="1">
      <alignment vertical="center"/>
    </xf>
    <xf numFmtId="0" fontId="24" fillId="0" borderId="0" xfId="0" applyFont="1" applyFill="1" applyBorder="1" applyAlignment="1">
      <alignment vertical="center"/>
    </xf>
    <xf numFmtId="0" fontId="25" fillId="0" borderId="0" xfId="0" applyFont="1" applyFill="1" applyBorder="1" applyAlignment="1">
      <alignment vertical="center"/>
    </xf>
    <xf numFmtId="0" fontId="2"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right"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198" fontId="29" fillId="0" borderId="1" xfId="0" applyNumberFormat="1" applyFont="1" applyFill="1" applyBorder="1" applyAlignment="1">
      <alignment horizontal="left" vertical="center" wrapText="1"/>
    </xf>
    <xf numFmtId="198" fontId="29"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25" fillId="0" borderId="0" xfId="0" applyFont="1" applyFill="1" applyAlignment="1">
      <alignment horizontal="justify" vertical="center"/>
    </xf>
    <xf numFmtId="0" fontId="27" fillId="0" borderId="0" xfId="0" applyFont="1" applyFill="1" applyBorder="1" applyAlignment="1">
      <alignment horizontal="left" vertical="center"/>
    </xf>
    <xf numFmtId="0" fontId="29" fillId="0" borderId="0" xfId="0" applyFont="1" applyFill="1" applyBorder="1" applyAlignment="1">
      <alignment horizontal="right" vertical="center"/>
    </xf>
    <xf numFmtId="0" fontId="29" fillId="0" borderId="0" xfId="0" applyFont="1" applyFill="1" applyBorder="1" applyAlignment="1">
      <alignment horizontal="right" vertical="center" wrapText="1"/>
    </xf>
    <xf numFmtId="0" fontId="28" fillId="0" borderId="1" xfId="0" applyFont="1" applyFill="1" applyBorder="1" applyAlignment="1">
      <alignment vertical="center"/>
    </xf>
    <xf numFmtId="4" fontId="29" fillId="0" borderId="1" xfId="0" applyNumberFormat="1" applyFont="1" applyFill="1" applyBorder="1" applyAlignment="1">
      <alignment horizontal="right" vertical="center" wrapText="1"/>
    </xf>
    <xf numFmtId="198" fontId="29" fillId="0" borderId="1" xfId="0" applyNumberFormat="1" applyFont="1" applyFill="1" applyBorder="1" applyAlignment="1">
      <alignment horizontal="right" vertical="center" wrapText="1"/>
    </xf>
    <xf numFmtId="0" fontId="29" fillId="0" borderId="1" xfId="0" applyFont="1" applyFill="1" applyBorder="1" applyAlignment="1">
      <alignment horizontal="left" vertical="center"/>
    </xf>
    <xf numFmtId="0" fontId="28" fillId="0" borderId="1" xfId="0" applyFont="1" applyFill="1" applyBorder="1" applyAlignment="1">
      <alignment horizontal="left" vertical="center"/>
    </xf>
    <xf numFmtId="0" fontId="31" fillId="0" borderId="0" xfId="0" applyFont="1" applyFill="1" applyBorder="1" applyAlignment="1">
      <alignment vertical="center"/>
    </xf>
    <xf numFmtId="0" fontId="32" fillId="0" borderId="0" xfId="0" applyFont="1" applyFill="1" applyBorder="1" applyAlignment="1">
      <alignment vertical="center"/>
    </xf>
    <xf numFmtId="0" fontId="27"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30" fillId="0" borderId="0" xfId="0" applyFont="1" applyFill="1" applyBorder="1" applyAlignment="1">
      <alignment vertical="center" wrapText="1"/>
    </xf>
    <xf numFmtId="0" fontId="27" fillId="0" borderId="0" xfId="0" applyFont="1" applyFill="1" applyBorder="1" applyAlignment="1">
      <alignment vertical="center" wrapText="1"/>
    </xf>
    <xf numFmtId="0" fontId="29" fillId="0" borderId="0" xfId="0" applyFont="1" applyFill="1" applyBorder="1" applyAlignment="1">
      <alignment vertical="center" wrapText="1"/>
    </xf>
    <xf numFmtId="0" fontId="29" fillId="0" borderId="1" xfId="0" applyFont="1" applyFill="1" applyBorder="1" applyAlignment="1">
      <alignment vertical="center" wrapText="1"/>
    </xf>
    <xf numFmtId="4" fontId="29" fillId="0" borderId="1" xfId="0" applyNumberFormat="1" applyFont="1" applyFill="1" applyBorder="1" applyAlignment="1">
      <alignment vertical="center" wrapText="1"/>
    </xf>
    <xf numFmtId="0" fontId="32" fillId="0" borderId="0" xfId="0" applyFont="1" applyFill="1" applyBorder="1" applyAlignment="1">
      <alignment horizontal="left" vertical="center" wrapText="1"/>
    </xf>
    <xf numFmtId="0" fontId="32" fillId="0" borderId="0" xfId="0" applyFont="1" applyFill="1" applyBorder="1" applyAlignment="1">
      <alignment vertical="center" wrapText="1"/>
    </xf>
    <xf numFmtId="0" fontId="27" fillId="0" borderId="0" xfId="0" applyFont="1" applyFill="1" applyBorder="1" applyAlignment="1">
      <alignment horizontal="right" vertical="center" wrapText="1"/>
    </xf>
    <xf numFmtId="4" fontId="14" fillId="0" borderId="1" xfId="0" applyNumberFormat="1" applyFont="1" applyFill="1" applyBorder="1" applyAlignment="1">
      <alignment vertical="center" wrapText="1"/>
    </xf>
    <xf numFmtId="0" fontId="12" fillId="0" borderId="0" xfId="0" applyFont="1" applyFill="1" applyBorder="1" applyAlignment="1">
      <alignment vertical="center"/>
    </xf>
    <xf numFmtId="0" fontId="33" fillId="0" borderId="0" xfId="0" applyFont="1" applyFill="1" applyBorder="1" applyAlignment="1">
      <alignment vertical="center"/>
    </xf>
    <xf numFmtId="0" fontId="3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 fillId="0" borderId="0" xfId="896" applyNumberFormat="1" applyFont="1" applyFill="1" applyAlignment="1" applyProtection="1">
      <alignment horizontal="center" vertical="center" wrapText="1"/>
    </xf>
    <xf numFmtId="0" fontId="34" fillId="0" borderId="1" xfId="0" applyFont="1" applyFill="1" applyBorder="1" applyAlignment="1">
      <alignment vertical="center" wrapText="1"/>
    </xf>
    <xf numFmtId="0" fontId="34" fillId="0" borderId="1" xfId="0" applyFont="1" applyFill="1" applyBorder="1" applyAlignment="1">
      <alignment horizontal="left" vertical="center" wrapText="1"/>
    </xf>
    <xf numFmtId="0" fontId="9" fillId="0" borderId="0" xfId="896" applyFill="1" applyAlignment="1"/>
    <xf numFmtId="0" fontId="9" fillId="0" borderId="0" xfId="896" applyAlignment="1"/>
    <xf numFmtId="0" fontId="9" fillId="0" borderId="0" xfId="896" applyAlignment="1">
      <alignment horizontal="right" vertical="center"/>
    </xf>
    <xf numFmtId="0" fontId="2" fillId="0" borderId="0" xfId="896" applyNumberFormat="1" applyFont="1" applyFill="1" applyAlignment="1" applyProtection="1">
      <alignment horizontal="right" vertical="center" wrapText="1"/>
    </xf>
    <xf numFmtId="0" fontId="12" fillId="0" borderId="0" xfId="570" applyFont="1" applyAlignment="1" applyProtection="1">
      <alignment horizontal="left" vertical="center"/>
    </xf>
    <xf numFmtId="181" fontId="35" fillId="0" borderId="0" xfId="570" applyNumberFormat="1" applyFont="1" applyAlignment="1">
      <alignment horizontal="right" vertical="center"/>
    </xf>
    <xf numFmtId="0" fontId="35" fillId="0" borderId="0" xfId="570" applyFont="1" applyAlignment="1">
      <alignment horizontal="right" vertical="center"/>
    </xf>
    <xf numFmtId="199" fontId="35" fillId="0" borderId="0" xfId="570" applyNumberFormat="1" applyFont="1" applyFill="1" applyBorder="1" applyAlignment="1" applyProtection="1">
      <alignment horizontal="right" vertical="center"/>
    </xf>
    <xf numFmtId="2" fontId="34" fillId="0" borderId="1" xfId="823" applyNumberFormat="1" applyFont="1" applyFill="1" applyBorder="1" applyAlignment="1" applyProtection="1">
      <alignment horizontal="center" vertical="center" wrapText="1"/>
    </xf>
    <xf numFmtId="200" fontId="34" fillId="0" borderId="1" xfId="999" applyNumberFormat="1" applyFont="1" applyBorder="1" applyAlignment="1">
      <alignment horizontal="center" vertical="center" wrapText="1"/>
    </xf>
    <xf numFmtId="0" fontId="9" fillId="0" borderId="0" xfId="698" applyAlignment="1">
      <alignment horizontal="center" vertical="center"/>
    </xf>
    <xf numFmtId="49" fontId="34" fillId="0" borderId="1" xfId="825" applyNumberFormat="1" applyFont="1" applyFill="1" applyBorder="1" applyAlignment="1" applyProtection="1">
      <alignment horizontal="left" vertical="center"/>
    </xf>
    <xf numFmtId="201" fontId="34" fillId="0" borderId="1" xfId="25" applyNumberFormat="1" applyFont="1" applyFill="1" applyBorder="1" applyAlignment="1">
      <alignment horizontal="right" vertical="center" wrapText="1"/>
    </xf>
    <xf numFmtId="190" fontId="34" fillId="0" borderId="1" xfId="34" applyNumberFormat="1" applyFont="1" applyFill="1" applyBorder="1" applyAlignment="1">
      <alignment horizontal="right" vertical="center" wrapText="1"/>
    </xf>
    <xf numFmtId="49" fontId="14" fillId="0" borderId="1" xfId="825" applyNumberFormat="1" applyFont="1" applyFill="1" applyBorder="1" applyAlignment="1" applyProtection="1">
      <alignment horizontal="left" vertical="center"/>
    </xf>
    <xf numFmtId="201" fontId="14" fillId="0" borderId="1" xfId="25" applyNumberFormat="1" applyFont="1" applyFill="1" applyBorder="1" applyAlignment="1">
      <alignment horizontal="right" vertical="center" wrapText="1"/>
    </xf>
    <xf numFmtId="190" fontId="14" fillId="0" borderId="1" xfId="34" applyNumberFormat="1" applyFont="1" applyFill="1" applyBorder="1" applyAlignment="1">
      <alignment horizontal="right" vertical="center" wrapText="1"/>
    </xf>
    <xf numFmtId="201" fontId="36" fillId="0" borderId="1" xfId="25" applyNumberFormat="1" applyFont="1" applyFill="1" applyBorder="1" applyAlignment="1" applyProtection="1">
      <alignment vertical="center" wrapText="1"/>
    </xf>
    <xf numFmtId="201" fontId="14" fillId="0" borderId="1" xfId="25" applyNumberFormat="1" applyFont="1" applyFill="1" applyBorder="1" applyAlignment="1" applyProtection="1">
      <alignment horizontal="right" vertical="center" wrapText="1"/>
    </xf>
    <xf numFmtId="201" fontId="14" fillId="2" borderId="1" xfId="25" applyNumberFormat="1" applyFont="1" applyFill="1" applyBorder="1" applyAlignment="1" applyProtection="1">
      <alignment horizontal="right" vertical="center" wrapText="1"/>
    </xf>
    <xf numFmtId="49" fontId="34" fillId="0" borderId="1" xfId="905" applyNumberFormat="1" applyFont="1" applyFill="1" applyBorder="1" applyAlignment="1" applyProtection="1">
      <alignment horizontal="distributed" vertical="center"/>
    </xf>
    <xf numFmtId="3" fontId="34" fillId="0" borderId="1" xfId="25" applyNumberFormat="1" applyFont="1" applyFill="1" applyBorder="1" applyAlignment="1">
      <alignment horizontal="right" vertical="center" wrapText="1"/>
    </xf>
    <xf numFmtId="3" fontId="14" fillId="0" borderId="1" xfId="25" applyNumberFormat="1" applyFont="1" applyFill="1" applyBorder="1" applyAlignment="1">
      <alignment horizontal="right" vertical="center" wrapText="1"/>
    </xf>
    <xf numFmtId="49" fontId="34" fillId="0" borderId="1" xfId="905" applyNumberFormat="1" applyFont="1" applyFill="1" applyBorder="1" applyAlignment="1" applyProtection="1">
      <alignment horizontal="left" vertical="center"/>
    </xf>
    <xf numFmtId="201" fontId="9" fillId="0" borderId="0" xfId="896" applyNumberFormat="1" applyAlignment="1">
      <alignment horizontal="right" vertical="center"/>
    </xf>
    <xf numFmtId="0" fontId="9" fillId="0" borderId="0" xfId="698" applyFill="1" applyAlignment="1"/>
    <xf numFmtId="0" fontId="9" fillId="0" borderId="0" xfId="698" applyAlignment="1"/>
    <xf numFmtId="0" fontId="2" fillId="0" borderId="0" xfId="698" applyNumberFormat="1" applyFont="1" applyFill="1" applyAlignment="1" applyProtection="1">
      <alignment horizontal="center" vertical="center" wrapText="1"/>
    </xf>
    <xf numFmtId="0" fontId="14" fillId="0" borderId="0" xfId="698" applyFont="1" applyFill="1" applyAlignment="1" applyProtection="1">
      <alignment horizontal="left" vertical="center"/>
    </xf>
    <xf numFmtId="181" fontId="14" fillId="0" borderId="0" xfId="698" applyNumberFormat="1" applyFont="1" applyFill="1" applyAlignment="1" applyProtection="1">
      <alignment horizontal="right"/>
    </xf>
    <xf numFmtId="0" fontId="37" fillId="0" borderId="0" xfId="698" applyFont="1" applyFill="1" applyAlignment="1">
      <alignment vertical="center"/>
    </xf>
    <xf numFmtId="0" fontId="14" fillId="0" borderId="0" xfId="698" applyFont="1" applyFill="1" applyAlignment="1">
      <alignment horizontal="right" vertical="center"/>
    </xf>
    <xf numFmtId="0" fontId="34" fillId="0" borderId="1" xfId="698" applyNumberFormat="1" applyFont="1" applyFill="1" applyBorder="1" applyAlignment="1" applyProtection="1">
      <alignment horizontal="center" vertical="center"/>
    </xf>
    <xf numFmtId="49" fontId="34" fillId="0" borderId="1" xfId="427" applyNumberFormat="1" applyFont="1" applyFill="1" applyBorder="1" applyAlignment="1" applyProtection="1">
      <alignment vertical="center"/>
    </xf>
    <xf numFmtId="201" fontId="34" fillId="0" borderId="1" xfId="868" applyNumberFormat="1" applyFont="1" applyFill="1" applyBorder="1" applyAlignment="1">
      <alignment horizontal="right" vertical="center" wrapText="1"/>
    </xf>
    <xf numFmtId="49" fontId="14" fillId="0" borderId="1" xfId="427" applyNumberFormat="1" applyFont="1" applyFill="1" applyBorder="1" applyAlignment="1" applyProtection="1">
      <alignment vertical="center"/>
    </xf>
    <xf numFmtId="201" fontId="14" fillId="0" borderId="1" xfId="107" applyNumberFormat="1" applyFont="1" applyBorder="1" applyAlignment="1">
      <alignment horizontal="right" vertical="center" wrapText="1"/>
    </xf>
    <xf numFmtId="201" fontId="14" fillId="0" borderId="1" xfId="868" applyNumberFormat="1" applyFont="1" applyBorder="1" applyAlignment="1">
      <alignment horizontal="right" vertical="center" wrapText="1"/>
    </xf>
    <xf numFmtId="49" fontId="34" fillId="0" borderId="1" xfId="427" applyNumberFormat="1" applyFont="1" applyFill="1" applyBorder="1" applyAlignment="1" applyProtection="1">
      <alignment vertical="center" wrapText="1"/>
    </xf>
    <xf numFmtId="201" fontId="14" fillId="2" borderId="1" xfId="868" applyNumberFormat="1" applyFont="1" applyFill="1" applyBorder="1" applyAlignment="1">
      <alignment horizontal="right" vertical="center" wrapText="1"/>
    </xf>
    <xf numFmtId="49" fontId="14" fillId="0" borderId="1" xfId="921" applyNumberFormat="1" applyFont="1" applyFill="1" applyBorder="1" applyAlignment="1" applyProtection="1">
      <alignment vertical="center"/>
    </xf>
    <xf numFmtId="201" fontId="14" fillId="0" borderId="1" xfId="868" applyNumberFormat="1" applyFont="1" applyFill="1" applyBorder="1" applyAlignment="1">
      <alignment horizontal="right" vertical="center" wrapText="1"/>
    </xf>
    <xf numFmtId="201" fontId="34" fillId="0" borderId="1" xfId="107" applyNumberFormat="1" applyFont="1" applyBorder="1" applyAlignment="1">
      <alignment horizontal="right" vertical="center" wrapText="1"/>
    </xf>
    <xf numFmtId="201" fontId="34" fillId="0" borderId="1" xfId="25" applyNumberFormat="1" applyFont="1" applyFill="1" applyBorder="1" applyAlignment="1" applyProtection="1">
      <alignment horizontal="right" vertical="center" wrapText="1"/>
    </xf>
    <xf numFmtId="201" fontId="9" fillId="0" borderId="0" xfId="698" applyNumberFormat="1" applyAlignment="1"/>
    <xf numFmtId="0" fontId="9" fillId="0" borderId="0" xfId="767" applyFill="1" applyAlignment="1"/>
    <xf numFmtId="0" fontId="9" fillId="0" borderId="0" xfId="767" applyAlignment="1"/>
    <xf numFmtId="0" fontId="38" fillId="0" borderId="0" xfId="767" applyNumberFormat="1" applyFont="1" applyFill="1" applyAlignment="1" applyProtection="1">
      <alignment horizontal="center" vertical="center" wrapText="1"/>
    </xf>
    <xf numFmtId="0" fontId="12" fillId="0" borderId="0" xfId="711" applyFont="1" applyAlignment="1" applyProtection="1">
      <alignment horizontal="left" vertical="center"/>
    </xf>
    <xf numFmtId="0" fontId="35" fillId="0" borderId="0" xfId="711" applyFont="1" applyAlignment="1"/>
    <xf numFmtId="202" fontId="35" fillId="0" borderId="0" xfId="711" applyNumberFormat="1" applyFont="1" applyAlignment="1"/>
    <xf numFmtId="199" fontId="36" fillId="0" borderId="0" xfId="711" applyNumberFormat="1" applyFont="1" applyFill="1" applyBorder="1" applyAlignment="1" applyProtection="1">
      <alignment horizontal="right" vertical="center"/>
    </xf>
    <xf numFmtId="0" fontId="9" fillId="0" borderId="0" xfId="767" applyAlignment="1">
      <alignment horizontal="center" vertical="center"/>
    </xf>
    <xf numFmtId="0" fontId="39" fillId="0" borderId="0" xfId="555" applyFont="1" applyAlignment="1">
      <alignment horizontal="center" vertical="center"/>
    </xf>
    <xf numFmtId="49" fontId="34" fillId="0" borderId="1" xfId="825" applyNumberFormat="1" applyFont="1" applyFill="1" applyBorder="1" applyAlignment="1" applyProtection="1">
      <alignment horizontal="left" vertical="center" wrapText="1"/>
    </xf>
    <xf numFmtId="49" fontId="34" fillId="0" borderId="1" xfId="905" applyNumberFormat="1" applyFont="1" applyFill="1" applyBorder="1" applyAlignment="1" applyProtection="1">
      <alignment horizontal="left" vertical="center" wrapText="1"/>
    </xf>
    <xf numFmtId="201" fontId="9" fillId="0" borderId="0" xfId="767" applyNumberFormat="1" applyAlignment="1"/>
    <xf numFmtId="0" fontId="9" fillId="0" borderId="0" xfId="767" applyAlignment="1">
      <alignment vertical="center"/>
    </xf>
    <xf numFmtId="0" fontId="14" fillId="0" borderId="0" xfId="767" applyFont="1" applyFill="1" applyAlignment="1" applyProtection="1">
      <alignment horizontal="left" vertical="center"/>
    </xf>
    <xf numFmtId="4" fontId="14" fillId="0" borderId="0" xfId="767" applyNumberFormat="1" applyFont="1" applyFill="1" applyAlignment="1" applyProtection="1">
      <alignment horizontal="right" vertical="center"/>
    </xf>
    <xf numFmtId="202" fontId="37" fillId="0" borderId="0" xfId="767" applyNumberFormat="1" applyFont="1" applyFill="1" applyAlignment="1">
      <alignment vertical="center"/>
    </xf>
    <xf numFmtId="0" fontId="14" fillId="0" borderId="0" xfId="767" applyFont="1" applyFill="1" applyAlignment="1">
      <alignment horizontal="right" vertical="center"/>
    </xf>
    <xf numFmtId="0" fontId="34" fillId="0" borderId="1" xfId="919" applyNumberFormat="1" applyFont="1" applyFill="1" applyBorder="1" applyAlignment="1" applyProtection="1">
      <alignment horizontal="center" vertical="center"/>
    </xf>
    <xf numFmtId="49" fontId="34" fillId="0" borderId="1" xfId="921" applyNumberFormat="1" applyFont="1" applyFill="1" applyBorder="1" applyAlignment="1" applyProtection="1">
      <alignment vertical="center"/>
    </xf>
    <xf numFmtId="0" fontId="39" fillId="0" borderId="0" xfId="555" applyFont="1">
      <alignment vertical="center"/>
    </xf>
    <xf numFmtId="201" fontId="34" fillId="0" borderId="1" xfId="107" applyNumberFormat="1" applyFont="1" applyFill="1" applyBorder="1" applyAlignment="1">
      <alignment horizontal="right" vertical="center" wrapText="1"/>
    </xf>
    <xf numFmtId="49" fontId="34" fillId="0" borderId="1" xfId="905" applyNumberFormat="1" applyFont="1" applyFill="1" applyBorder="1" applyAlignment="1" applyProtection="1">
      <alignment vertical="center"/>
    </xf>
    <xf numFmtId="201" fontId="34" fillId="0" borderId="1" xfId="868" applyNumberFormat="1" applyFont="1" applyBorder="1" applyAlignment="1">
      <alignment horizontal="right" vertical="center" wrapText="1"/>
    </xf>
    <xf numFmtId="0" fontId="9" fillId="0" borderId="0" xfId="999">
      <alignment vertical="center"/>
    </xf>
    <xf numFmtId="0" fontId="8" fillId="0" borderId="0" xfId="999" applyFont="1" applyAlignment="1">
      <alignment horizontal="center" vertical="center" wrapText="1"/>
    </xf>
    <xf numFmtId="0" fontId="9" fillId="0" borderId="0" xfId="999" applyFill="1">
      <alignment vertical="center"/>
    </xf>
    <xf numFmtId="0" fontId="1" fillId="0" borderId="0" xfId="0" applyFont="1" applyFill="1" applyAlignment="1">
      <alignment vertical="center"/>
    </xf>
    <xf numFmtId="0" fontId="40" fillId="0" borderId="0" xfId="660" applyFont="1" applyAlignment="1">
      <alignment horizontal="center" vertical="center" shrinkToFit="1"/>
    </xf>
    <xf numFmtId="0" fontId="10" fillId="0" borderId="0" xfId="660" applyFont="1" applyAlignment="1">
      <alignment horizontal="center" vertical="center" shrinkToFit="1"/>
    </xf>
    <xf numFmtId="0" fontId="12" fillId="0" borderId="0" xfId="660" applyFont="1" applyBorder="1" applyAlignment="1">
      <alignment horizontal="left" vertical="center" wrapText="1"/>
    </xf>
    <xf numFmtId="0" fontId="12" fillId="0" borderId="0" xfId="0" applyFont="1" applyFill="1" applyAlignment="1">
      <alignment horizontal="right"/>
    </xf>
    <xf numFmtId="0" fontId="34" fillId="0" borderId="1" xfId="1075" applyFont="1" applyBorder="1" applyAlignment="1">
      <alignment horizontal="center" vertical="center"/>
    </xf>
    <xf numFmtId="49" fontId="34" fillId="0" borderId="1" xfId="0" applyNumberFormat="1" applyFont="1" applyFill="1" applyBorder="1" applyAlignment="1" applyProtection="1">
      <alignment vertical="center" wrapText="1"/>
    </xf>
    <xf numFmtId="201" fontId="14" fillId="0" borderId="1" xfId="25" applyNumberFormat="1" applyFont="1" applyBorder="1" applyAlignment="1">
      <alignment horizontal="right" vertical="center" wrapText="1"/>
    </xf>
    <xf numFmtId="0" fontId="14" fillId="0" borderId="1" xfId="649"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41" fillId="0" borderId="1" xfId="999" applyFont="1" applyFill="1" applyBorder="1">
      <alignment vertical="center"/>
    </xf>
    <xf numFmtId="0" fontId="12" fillId="0" borderId="0" xfId="0" applyFont="1" applyFill="1" applyAlignment="1">
      <alignment horizontal="left" vertical="center"/>
    </xf>
    <xf numFmtId="0" fontId="10" fillId="0" borderId="0" xfId="629" applyFont="1" applyFill="1" applyAlignment="1">
      <alignment horizontal="center" vertical="center" shrinkToFit="1"/>
    </xf>
    <xf numFmtId="0" fontId="12" fillId="0" borderId="0" xfId="629" applyFont="1" applyFill="1" applyAlignment="1">
      <alignment horizontal="left" vertical="center" wrapText="1"/>
    </xf>
    <xf numFmtId="200" fontId="14" fillId="0" borderId="0" xfId="1073" applyNumberFormat="1" applyFont="1" applyFill="1" applyBorder="1" applyAlignment="1">
      <alignment horizontal="right" vertical="center"/>
    </xf>
    <xf numFmtId="0" fontId="34" fillId="0" borderId="1" xfId="1073" applyFont="1" applyFill="1" applyBorder="1" applyAlignment="1">
      <alignment horizontal="center" vertical="center"/>
    </xf>
    <xf numFmtId="200" fontId="34" fillId="0" borderId="1" xfId="999" applyNumberFormat="1" applyFont="1" applyFill="1" applyBorder="1" applyAlignment="1">
      <alignment horizontal="center" vertical="center" wrapText="1"/>
    </xf>
    <xf numFmtId="0" fontId="0" fillId="0" borderId="0" xfId="0" applyFont="1" applyAlignment="1"/>
    <xf numFmtId="201" fontId="34" fillId="0" borderId="1" xfId="999" applyNumberFormat="1" applyFont="1" applyFill="1" applyBorder="1" applyAlignment="1">
      <alignment horizontal="right" vertical="center" wrapText="1"/>
    </xf>
    <xf numFmtId="201" fontId="14" fillId="0" borderId="1" xfId="999" applyNumberFormat="1" applyFont="1" applyFill="1" applyBorder="1" applyAlignment="1">
      <alignment horizontal="right" vertical="center" wrapText="1"/>
    </xf>
    <xf numFmtId="49" fontId="14" fillId="0" borderId="1" xfId="0" applyNumberFormat="1" applyFont="1" applyFill="1" applyBorder="1" applyAlignment="1" applyProtection="1">
      <alignment vertical="center" wrapText="1"/>
    </xf>
    <xf numFmtId="0" fontId="34" fillId="0" borderId="1" xfId="999" applyFont="1" applyFill="1" applyBorder="1" applyAlignment="1">
      <alignment horizontal="distributed" vertical="center" wrapText="1"/>
    </xf>
    <xf numFmtId="0" fontId="34" fillId="0" borderId="1" xfId="649" applyNumberFormat="1" applyFont="1" applyFill="1" applyBorder="1" applyAlignment="1">
      <alignment horizontal="left" vertical="center" wrapText="1"/>
    </xf>
    <xf numFmtId="0" fontId="14" fillId="0" borderId="1" xfId="649" applyNumberFormat="1" applyFont="1" applyFill="1" applyBorder="1" applyAlignment="1">
      <alignment horizontal="left" vertical="center" wrapText="1" indent="1"/>
    </xf>
    <xf numFmtId="201" fontId="12" fillId="0" borderId="1" xfId="0" applyNumberFormat="1" applyFont="1" applyFill="1" applyBorder="1" applyAlignment="1">
      <alignment horizontal="right" vertical="center" wrapText="1"/>
    </xf>
    <xf numFmtId="0" fontId="34" fillId="0" borderId="1" xfId="999" applyFont="1" applyFill="1" applyBorder="1" applyAlignment="1">
      <alignment horizontal="left" vertical="center" wrapText="1"/>
    </xf>
    <xf numFmtId="201" fontId="11" fillId="0" borderId="1" xfId="0" applyNumberFormat="1" applyFont="1" applyFill="1" applyBorder="1" applyAlignment="1">
      <alignment horizontal="right" vertical="center" wrapText="1"/>
    </xf>
    <xf numFmtId="41" fontId="0" fillId="0" borderId="0" xfId="0" applyNumberFormat="1" applyAlignment="1"/>
    <xf numFmtId="201" fontId="0" fillId="0" borderId="0" xfId="0" applyNumberFormat="1" applyAlignment="1"/>
    <xf numFmtId="0" fontId="9" fillId="0" borderId="0" xfId="649" applyAlignment="1"/>
    <xf numFmtId="0" fontId="42" fillId="3" borderId="0" xfId="649" applyFont="1" applyFill="1" applyAlignment="1"/>
    <xf numFmtId="0" fontId="10" fillId="0" borderId="0" xfId="629" applyFont="1" applyAlignment="1">
      <alignment horizontal="center" vertical="center" shrinkToFit="1"/>
    </xf>
    <xf numFmtId="0" fontId="43" fillId="3" borderId="0" xfId="629" applyFont="1" applyFill="1" applyAlignment="1">
      <alignment horizontal="center" vertical="center" shrinkToFit="1"/>
    </xf>
    <xf numFmtId="0" fontId="12" fillId="0" borderId="0" xfId="629" applyFont="1" applyAlignment="1">
      <alignment horizontal="left" vertical="center" wrapText="1"/>
    </xf>
    <xf numFmtId="0" fontId="44" fillId="0" borderId="0" xfId="629" applyFont="1" applyFill="1" applyAlignment="1">
      <alignment horizontal="left" vertical="center" wrapText="1"/>
    </xf>
    <xf numFmtId="0" fontId="14" fillId="0" borderId="0" xfId="649" applyFont="1" applyAlignment="1">
      <alignment horizontal="right" vertical="center"/>
    </xf>
    <xf numFmtId="0" fontId="34" fillId="0" borderId="1" xfId="649" applyFont="1" applyFill="1" applyBorder="1" applyAlignment="1">
      <alignment horizontal="center" vertical="center" wrapText="1"/>
    </xf>
    <xf numFmtId="0" fontId="36" fillId="0" borderId="1" xfId="0" applyFont="1" applyFill="1" applyBorder="1" applyAlignment="1" applyProtection="1">
      <alignment horizontal="right" vertical="center"/>
      <protection locked="0"/>
    </xf>
    <xf numFmtId="0" fontId="36" fillId="3" borderId="1" xfId="0" applyFont="1" applyFill="1" applyBorder="1" applyAlignment="1" applyProtection="1">
      <alignment horizontal="right" vertical="center"/>
      <protection locked="0"/>
    </xf>
    <xf numFmtId="0" fontId="36" fillId="0" borderId="1" xfId="0" applyNumberFormat="1" applyFont="1" applyFill="1" applyBorder="1" applyAlignment="1" applyProtection="1">
      <alignment horizontal="right" vertical="center"/>
    </xf>
    <xf numFmtId="3" fontId="36" fillId="3" borderId="1" xfId="0" applyNumberFormat="1" applyFont="1" applyFill="1" applyBorder="1" applyAlignment="1" applyProtection="1">
      <alignment horizontal="right" vertical="center" wrapText="1"/>
      <protection locked="0"/>
    </xf>
    <xf numFmtId="3" fontId="36" fillId="0" borderId="1" xfId="0" applyNumberFormat="1" applyFont="1" applyFill="1" applyBorder="1" applyAlignment="1" applyProtection="1">
      <alignment horizontal="right" vertical="center" wrapText="1"/>
      <protection locked="0"/>
    </xf>
    <xf numFmtId="4" fontId="45" fillId="0" borderId="1" xfId="1334" applyNumberFormat="1" applyFont="1" applyFill="1" applyBorder="1" applyAlignment="1" applyProtection="1">
      <alignment horizontal="right" vertical="center"/>
    </xf>
    <xf numFmtId="4" fontId="46" fillId="0" borderId="1" xfId="1334" applyNumberFormat="1" applyFont="1" applyFill="1" applyBorder="1" applyAlignment="1" applyProtection="1">
      <alignment horizontal="right" vertical="center"/>
    </xf>
    <xf numFmtId="201" fontId="34" fillId="0" borderId="1" xfId="629" applyNumberFormat="1" applyFont="1" applyFill="1" applyBorder="1" applyAlignment="1">
      <alignment horizontal="right" vertical="center" wrapText="1"/>
    </xf>
    <xf numFmtId="201" fontId="14" fillId="0" borderId="1" xfId="629" applyNumberFormat="1" applyFont="1" applyFill="1" applyBorder="1" applyAlignment="1">
      <alignment horizontal="right" vertical="center" wrapText="1"/>
    </xf>
    <xf numFmtId="201" fontId="14" fillId="3" borderId="1" xfId="629" applyNumberFormat="1" applyFont="1" applyFill="1" applyBorder="1" applyAlignment="1">
      <alignment horizontal="right" vertical="center" wrapText="1"/>
    </xf>
    <xf numFmtId="201" fontId="14" fillId="3" borderId="1" xfId="999" applyNumberFormat="1" applyFont="1" applyFill="1" applyBorder="1" applyAlignment="1">
      <alignment horizontal="right" vertical="center" wrapText="1"/>
    </xf>
    <xf numFmtId="201" fontId="14" fillId="0" borderId="1" xfId="966" applyNumberFormat="1" applyFont="1" applyFill="1" applyBorder="1" applyAlignment="1">
      <alignment horizontal="right" vertical="center" wrapText="1"/>
    </xf>
    <xf numFmtId="201" fontId="34" fillId="0" borderId="1" xfId="966" applyNumberFormat="1" applyFont="1" applyFill="1" applyBorder="1" applyAlignment="1">
      <alignment horizontal="right" vertical="center" wrapText="1"/>
    </xf>
    <xf numFmtId="0" fontId="11" fillId="0" borderId="1" xfId="0" applyFont="1" applyFill="1" applyBorder="1" applyAlignment="1">
      <alignment horizontal="distributed" vertical="center" wrapText="1"/>
    </xf>
    <xf numFmtId="49" fontId="34" fillId="0" borderId="1" xfId="0" applyNumberFormat="1" applyFont="1" applyFill="1" applyBorder="1" applyAlignment="1" applyProtection="1">
      <alignment horizontal="center" vertical="center" wrapText="1"/>
    </xf>
    <xf numFmtId="49" fontId="34" fillId="0" borderId="1" xfId="0" applyNumberFormat="1" applyFont="1" applyFill="1" applyBorder="1" applyAlignment="1" applyProtection="1">
      <alignment horizontal="left" vertical="center" wrapText="1"/>
    </xf>
    <xf numFmtId="201" fontId="34" fillId="0" borderId="1" xfId="0" applyNumberFormat="1" applyFont="1" applyFill="1" applyBorder="1" applyAlignment="1">
      <alignment horizontal="right" vertical="center" wrapText="1"/>
    </xf>
    <xf numFmtId="201" fontId="34" fillId="3" borderId="1" xfId="25" applyNumberFormat="1" applyFont="1" applyFill="1" applyBorder="1" applyAlignment="1">
      <alignment horizontal="right" vertical="center" wrapText="1"/>
    </xf>
    <xf numFmtId="41" fontId="9" fillId="0" borderId="0" xfId="649" applyNumberFormat="1" applyAlignment="1"/>
    <xf numFmtId="201" fontId="9" fillId="0" borderId="0" xfId="649" applyNumberFormat="1" applyAlignment="1"/>
    <xf numFmtId="0" fontId="14" fillId="0" borderId="0" xfId="649" applyFont="1" applyAlignment="1"/>
    <xf numFmtId="0" fontId="9" fillId="0" borderId="0" xfId="649" applyFill="1" applyAlignment="1"/>
    <xf numFmtId="0" fontId="10" fillId="2" borderId="0" xfId="629" applyFont="1" applyFill="1" applyAlignment="1">
      <alignment horizontal="center" vertical="center" shrinkToFit="1"/>
    </xf>
    <xf numFmtId="0" fontId="47" fillId="2" borderId="0" xfId="629" applyFont="1" applyFill="1" applyAlignment="1">
      <alignment vertical="center" shrinkToFit="1"/>
    </xf>
    <xf numFmtId="0" fontId="12" fillId="2" borderId="0" xfId="629" applyFont="1" applyFill="1" applyAlignment="1">
      <alignment horizontal="left" vertical="center" wrapText="1"/>
    </xf>
    <xf numFmtId="0" fontId="14" fillId="2" borderId="0" xfId="649" applyFont="1" applyFill="1" applyAlignment="1">
      <alignment horizontal="right" vertical="center"/>
    </xf>
    <xf numFmtId="200" fontId="9" fillId="2" borderId="0" xfId="1073" applyNumberFormat="1" applyFont="1" applyFill="1" applyBorder="1" applyAlignment="1">
      <alignment vertical="center"/>
    </xf>
    <xf numFmtId="0" fontId="34" fillId="0" borderId="1" xfId="1073" applyFont="1" applyFill="1" applyBorder="1" applyAlignment="1">
      <alignment horizontal="distributed" vertical="center" wrapText="1" indent="3"/>
    </xf>
    <xf numFmtId="0" fontId="9" fillId="2" borderId="0" xfId="649" applyFill="1" applyAlignment="1"/>
    <xf numFmtId="3" fontId="11" fillId="0" borderId="1" xfId="0" applyNumberFormat="1" applyFont="1" applyFill="1" applyBorder="1" applyAlignment="1" applyProtection="1">
      <alignment horizontal="right" vertical="center"/>
    </xf>
    <xf numFmtId="0" fontId="9" fillId="2" borderId="0" xfId="698" applyFill="1" applyAlignment="1"/>
    <xf numFmtId="3" fontId="12" fillId="0" borderId="1" xfId="0" applyNumberFormat="1" applyFont="1" applyFill="1" applyBorder="1" applyAlignment="1" applyProtection="1">
      <alignment horizontal="right" vertical="center"/>
    </xf>
    <xf numFmtId="190" fontId="12" fillId="0" borderId="1" xfId="0" applyNumberFormat="1" applyFont="1" applyBorder="1" applyAlignment="1">
      <alignment horizontal="right" vertical="center" wrapText="1"/>
    </xf>
    <xf numFmtId="0" fontId="14" fillId="0" borderId="1" xfId="893" applyNumberFormat="1" applyFont="1" applyFill="1" applyBorder="1" applyAlignment="1">
      <alignment horizontal="left" vertical="center" wrapText="1"/>
    </xf>
    <xf numFmtId="0" fontId="34" fillId="0" borderId="1" xfId="1073" applyFont="1" applyFill="1" applyBorder="1" applyAlignment="1">
      <alignment horizontal="left" vertical="center" wrapText="1"/>
    </xf>
    <xf numFmtId="0" fontId="14" fillId="0" borderId="1" xfId="893" applyNumberFormat="1" applyFont="1" applyFill="1" applyBorder="1" applyAlignment="1">
      <alignment horizontal="left" vertical="center" wrapText="1" indent="2"/>
    </xf>
    <xf numFmtId="190" fontId="11" fillId="0" borderId="1" xfId="0" applyNumberFormat="1" applyFont="1" applyBorder="1" applyAlignment="1">
      <alignment horizontal="right" vertical="center" wrapText="1"/>
    </xf>
    <xf numFmtId="0" fontId="14" fillId="0" borderId="1" xfId="893" applyNumberFormat="1" applyFont="1" applyFill="1" applyBorder="1" applyAlignment="1">
      <alignment horizontal="left" vertical="center" wrapText="1" indent="1"/>
    </xf>
    <xf numFmtId="0" fontId="34" fillId="0" borderId="1" xfId="893" applyNumberFormat="1" applyFont="1" applyFill="1" applyBorder="1" applyAlignment="1">
      <alignment horizontal="left" vertical="center" wrapText="1"/>
    </xf>
    <xf numFmtId="41" fontId="9" fillId="0" borderId="0" xfId="649" applyNumberFormat="1" applyFill="1" applyAlignment="1"/>
    <xf numFmtId="199" fontId="14" fillId="0" borderId="0" xfId="896" applyNumberFormat="1" applyFont="1" applyFill="1" applyBorder="1" applyAlignment="1" applyProtection="1">
      <alignment horizontal="left" vertical="center"/>
    </xf>
    <xf numFmtId="0" fontId="14" fillId="0" borderId="0" xfId="649" applyFont="1" applyFill="1" applyBorder="1" applyAlignment="1">
      <alignment vertical="center"/>
    </xf>
    <xf numFmtId="0" fontId="14" fillId="0" borderId="0" xfId="649" applyFont="1" applyFill="1" applyAlignment="1">
      <alignment vertical="center"/>
    </xf>
    <xf numFmtId="199" fontId="35" fillId="0" borderId="0" xfId="896" applyNumberFormat="1" applyFont="1" applyFill="1" applyBorder="1" applyAlignment="1" applyProtection="1">
      <alignment horizontal="right" vertical="center"/>
    </xf>
    <xf numFmtId="0" fontId="48" fillId="2" borderId="0" xfId="555" applyFont="1" applyFill="1">
      <alignment vertical="center"/>
    </xf>
    <xf numFmtId="0" fontId="11" fillId="0" borderId="1" xfId="0" applyFont="1" applyBorder="1" applyAlignment="1">
      <alignment horizontal="distributed" vertical="center" wrapText="1"/>
    </xf>
    <xf numFmtId="49" fontId="14" fillId="0" borderId="1" xfId="0" applyNumberFormat="1" applyFont="1" applyFill="1" applyBorder="1" applyAlignment="1" applyProtection="1">
      <alignment horizontal="center" vertical="center" wrapText="1"/>
    </xf>
    <xf numFmtId="0" fontId="49" fillId="0" borderId="0" xfId="0" applyFont="1" applyAlignment="1"/>
    <xf numFmtId="0" fontId="0" fillId="0" borderId="0" xfId="0" applyAlignment="1">
      <alignment vertical="center"/>
    </xf>
    <xf numFmtId="0" fontId="0" fillId="0" borderId="0" xfId="0" applyFill="1" applyAlignment="1"/>
    <xf numFmtId="0" fontId="50" fillId="0" borderId="0" xfId="905" applyFont="1" applyFill="1" applyAlignment="1">
      <alignment horizontal="center" vertical="center"/>
    </xf>
    <xf numFmtId="0" fontId="49" fillId="0" borderId="0" xfId="0" applyFont="1" applyFill="1" applyAlignment="1"/>
    <xf numFmtId="0" fontId="12" fillId="0" borderId="0" xfId="905" applyFont="1" applyFill="1" applyAlignment="1">
      <alignment horizontal="left" vertical="center"/>
    </xf>
    <xf numFmtId="0" fontId="12" fillId="0" borderId="0" xfId="0" applyFont="1" applyFill="1" applyAlignment="1">
      <alignment vertical="center"/>
    </xf>
    <xf numFmtId="0" fontId="12" fillId="0" borderId="0" xfId="905" applyFont="1" applyFill="1" applyAlignment="1">
      <alignment horizontal="right" vertical="center"/>
    </xf>
    <xf numFmtId="201" fontId="9"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201" fontId="14" fillId="0" borderId="1" xfId="0" applyNumberFormat="1" applyFont="1" applyFill="1" applyBorder="1" applyAlignment="1">
      <alignment vertical="center" wrapText="1"/>
    </xf>
    <xf numFmtId="190" fontId="14" fillId="0" borderId="1" xfId="34" applyNumberFormat="1" applyFont="1" applyFill="1" applyBorder="1" applyAlignment="1">
      <alignment vertical="center" wrapText="1"/>
    </xf>
    <xf numFmtId="0" fontId="39" fillId="0" borderId="0" xfId="555" applyFont="1" applyFill="1" applyAlignment="1">
      <alignment horizontal="center" vertical="center"/>
    </xf>
    <xf numFmtId="0" fontId="12" fillId="0" borderId="1" xfId="0" applyFont="1" applyBorder="1" applyAlignment="1">
      <alignment horizontal="left" vertical="center" wrapText="1"/>
    </xf>
    <xf numFmtId="0" fontId="39" fillId="2" borderId="0" xfId="555" applyFont="1" applyFill="1" applyAlignment="1">
      <alignment horizontal="center" vertical="center"/>
    </xf>
    <xf numFmtId="0" fontId="11" fillId="0" borderId="1" xfId="0" applyFont="1" applyFill="1" applyBorder="1" applyAlignment="1">
      <alignment horizontal="center" vertical="center" wrapText="1"/>
    </xf>
    <xf numFmtId="201" fontId="34" fillId="0" borderId="1" xfId="0" applyNumberFormat="1" applyFont="1" applyFill="1" applyBorder="1" applyAlignment="1">
      <alignment vertical="center" wrapText="1"/>
    </xf>
    <xf numFmtId="190" fontId="34" fillId="0" borderId="1" xfId="34" applyNumberFormat="1" applyFont="1" applyFill="1" applyBorder="1" applyAlignment="1">
      <alignment vertical="center" wrapText="1"/>
    </xf>
    <xf numFmtId="0" fontId="0" fillId="0" borderId="0" xfId="0" applyFill="1" applyAlignment="1">
      <alignment vertical="center"/>
    </xf>
    <xf numFmtId="0" fontId="9" fillId="0" borderId="0" xfId="999" applyProtection="1">
      <alignment vertical="center"/>
    </xf>
    <xf numFmtId="0" fontId="39" fillId="0" borderId="0" xfId="999" applyFont="1" applyProtection="1">
      <alignment vertical="center"/>
    </xf>
    <xf numFmtId="0" fontId="41" fillId="0" borderId="0" xfId="999" applyFont="1" applyAlignment="1" applyProtection="1">
      <alignment horizontal="center" vertical="center"/>
    </xf>
    <xf numFmtId="0" fontId="41" fillId="0" borderId="0" xfId="999" applyFont="1" applyProtection="1">
      <alignment vertical="center"/>
    </xf>
    <xf numFmtId="0" fontId="9" fillId="2" borderId="0" xfId="999" applyFill="1" applyProtection="1">
      <alignment vertical="center"/>
    </xf>
    <xf numFmtId="200" fontId="9" fillId="0" borderId="0" xfId="999" applyNumberFormat="1" applyProtection="1">
      <alignment vertical="center"/>
    </xf>
    <xf numFmtId="201" fontId="9" fillId="0" borderId="0" xfId="649" applyNumberFormat="1" applyAlignment="1" applyProtection="1"/>
    <xf numFmtId="0" fontId="9" fillId="0" borderId="0" xfId="999" applyFill="1" applyProtection="1">
      <alignment vertical="center"/>
    </xf>
    <xf numFmtId="0" fontId="51" fillId="0" borderId="0" xfId="0" applyFont="1" applyFill="1" applyAlignment="1">
      <alignment horizontal="center" vertical="center"/>
    </xf>
    <xf numFmtId="201" fontId="9" fillId="0" borderId="0" xfId="649" applyNumberFormat="1" applyFill="1" applyAlignment="1" applyProtection="1"/>
    <xf numFmtId="0" fontId="39" fillId="0" borderId="0" xfId="999" applyFont="1" applyFill="1" applyProtection="1">
      <alignment vertical="center"/>
    </xf>
    <xf numFmtId="0" fontId="14" fillId="0" borderId="0" xfId="999" applyFont="1" applyFill="1" applyProtection="1">
      <alignment vertical="center"/>
    </xf>
    <xf numFmtId="200" fontId="14" fillId="0" borderId="0" xfId="999" applyNumberFormat="1" applyFont="1" applyFill="1" applyBorder="1" applyAlignment="1" applyProtection="1">
      <alignment horizontal="right" vertical="center"/>
    </xf>
    <xf numFmtId="201" fontId="39" fillId="0" borderId="0" xfId="649" applyNumberFormat="1" applyFont="1" applyFill="1" applyAlignment="1" applyProtection="1"/>
    <xf numFmtId="200" fontId="34" fillId="0" borderId="9" xfId="999" applyNumberFormat="1" applyFont="1" applyFill="1" applyBorder="1" applyAlignment="1" applyProtection="1">
      <alignment horizontal="center" vertical="center" wrapText="1"/>
    </xf>
    <xf numFmtId="0" fontId="34" fillId="0" borderId="1" xfId="999" applyFont="1" applyFill="1" applyBorder="1" applyAlignment="1" applyProtection="1">
      <alignment horizontal="distributed" vertical="center" wrapText="1" indent="3"/>
    </xf>
    <xf numFmtId="200" fontId="34" fillId="0" borderId="1" xfId="999" applyNumberFormat="1" applyFont="1" applyFill="1" applyBorder="1" applyAlignment="1" applyProtection="1">
      <alignment horizontal="center" vertical="center" wrapText="1"/>
    </xf>
    <xf numFmtId="0" fontId="41" fillId="0" borderId="0" xfId="999" applyFont="1" applyFill="1" applyAlignment="1" applyProtection="1">
      <alignment horizontal="center" vertical="center" wrapText="1"/>
    </xf>
    <xf numFmtId="0" fontId="41" fillId="0" borderId="0" xfId="999" applyFont="1" applyFill="1" applyAlignment="1" applyProtection="1">
      <alignment horizontal="center" vertical="center"/>
    </xf>
    <xf numFmtId="0" fontId="11" fillId="3" borderId="10" xfId="0" applyFont="1" applyFill="1" applyBorder="1" applyAlignment="1" applyProtection="1">
      <alignment horizontal="left" vertical="center"/>
    </xf>
    <xf numFmtId="49" fontId="11" fillId="0" borderId="1" xfId="0" applyNumberFormat="1" applyFont="1" applyFill="1" applyBorder="1" applyAlignment="1" applyProtection="1">
      <alignment horizontal="left" vertical="center" wrapText="1"/>
    </xf>
    <xf numFmtId="190" fontId="14" fillId="0" borderId="1" xfId="34" applyNumberFormat="1" applyFont="1" applyFill="1" applyBorder="1" applyAlignment="1" applyProtection="1">
      <alignment horizontal="right" vertical="center" wrapText="1" shrinkToFit="1"/>
    </xf>
    <xf numFmtId="0" fontId="39" fillId="0" borderId="0" xfId="555" applyFont="1" applyFill="1" applyProtection="1">
      <alignment vertical="center"/>
    </xf>
    <xf numFmtId="0" fontId="12" fillId="3" borderId="10" xfId="0"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xf>
    <xf numFmtId="3" fontId="12" fillId="3" borderId="1" xfId="0" applyNumberFormat="1" applyFont="1" applyFill="1" applyBorder="1" applyAlignment="1" applyProtection="1">
      <alignment horizontal="right" vertical="center"/>
      <protection locked="0"/>
    </xf>
    <xf numFmtId="49" fontId="12" fillId="0" borderId="1" xfId="0" applyNumberFormat="1" applyFont="1" applyFill="1" applyBorder="1" applyAlignment="1" applyProtection="1">
      <alignment horizontal="left" vertical="center" wrapText="1"/>
    </xf>
    <xf numFmtId="49" fontId="11" fillId="3" borderId="1" xfId="0" applyNumberFormat="1" applyFont="1" applyFill="1" applyBorder="1" applyAlignment="1" applyProtection="1">
      <alignment horizontal="left" vertical="center" wrapText="1"/>
    </xf>
    <xf numFmtId="3" fontId="11" fillId="3" borderId="1" xfId="0" applyNumberFormat="1" applyFont="1" applyFill="1" applyBorder="1" applyAlignment="1" applyProtection="1">
      <alignment horizontal="right" vertical="center"/>
      <protection locked="0"/>
    </xf>
    <xf numFmtId="190" fontId="34" fillId="0" borderId="1" xfId="34" applyNumberFormat="1" applyFont="1" applyFill="1" applyBorder="1" applyAlignment="1" applyProtection="1">
      <alignment horizontal="right" vertical="center" wrapText="1" shrinkToFit="1"/>
    </xf>
    <xf numFmtId="49" fontId="11" fillId="3" borderId="10" xfId="0" applyNumberFormat="1" applyFont="1" applyFill="1" applyBorder="1" applyAlignment="1" applyProtection="1">
      <alignment horizontal="left" vertical="center" wrapText="1"/>
    </xf>
    <xf numFmtId="49" fontId="12" fillId="3" borderId="10" xfId="0" applyNumberFormat="1" applyFont="1" applyFill="1" applyBorder="1" applyAlignment="1" applyProtection="1">
      <alignment horizontal="left" vertical="center" wrapText="1"/>
    </xf>
    <xf numFmtId="49" fontId="52" fillId="3" borderId="10" xfId="0" applyNumberFormat="1" applyFont="1" applyFill="1" applyBorder="1" applyAlignment="1" applyProtection="1">
      <alignment horizontal="distributed" vertical="center"/>
    </xf>
    <xf numFmtId="49" fontId="52" fillId="0" borderId="1" xfId="0" applyNumberFormat="1" applyFont="1" applyFill="1" applyBorder="1" applyAlignment="1" applyProtection="1">
      <alignment horizontal="distributed" vertical="center" wrapText="1"/>
    </xf>
    <xf numFmtId="49" fontId="34" fillId="0" borderId="9" xfId="999" applyNumberFormat="1" applyFont="1" applyFill="1" applyBorder="1" applyAlignment="1" applyProtection="1">
      <alignment horizontal="left" vertical="center"/>
    </xf>
    <xf numFmtId="0" fontId="34" fillId="0" borderId="1" xfId="999" applyFont="1" applyFill="1" applyBorder="1" applyAlignment="1" applyProtection="1">
      <alignment horizontal="left" vertical="center" wrapText="1"/>
    </xf>
    <xf numFmtId="0" fontId="14" fillId="0" borderId="1" xfId="999" applyFont="1" applyFill="1" applyBorder="1" applyAlignment="1" applyProtection="1">
      <alignment horizontal="left" vertical="center" wrapText="1"/>
    </xf>
    <xf numFmtId="49" fontId="14" fillId="0" borderId="9" xfId="999" applyNumberFormat="1" applyFont="1" applyFill="1" applyBorder="1" applyAlignment="1" applyProtection="1">
      <alignment horizontal="left" vertical="center"/>
    </xf>
    <xf numFmtId="49" fontId="14" fillId="0" borderId="9" xfId="999" applyNumberFormat="1" applyFont="1" applyBorder="1" applyAlignment="1" applyProtection="1">
      <alignment horizontal="left" vertical="center"/>
    </xf>
    <xf numFmtId="0" fontId="14" fillId="2" borderId="1" xfId="999" applyFont="1" applyFill="1" applyBorder="1" applyAlignment="1" applyProtection="1">
      <alignment horizontal="left" vertical="center" wrapText="1"/>
    </xf>
    <xf numFmtId="0" fontId="14" fillId="0" borderId="1" xfId="555" applyFont="1" applyFill="1" applyBorder="1" applyAlignment="1" applyProtection="1">
      <alignment horizontal="left" vertical="center" wrapText="1"/>
    </xf>
    <xf numFmtId="0" fontId="34" fillId="0" borderId="1" xfId="555" applyFont="1" applyFill="1" applyBorder="1" applyAlignment="1" applyProtection="1">
      <alignment horizontal="left" vertical="center" wrapText="1"/>
    </xf>
    <xf numFmtId="49" fontId="34" fillId="0" borderId="9" xfId="999" applyNumberFormat="1" applyFont="1" applyFill="1" applyBorder="1" applyAlignment="1" applyProtection="1">
      <alignment horizontal="distributed" vertical="center" indent="1"/>
    </xf>
    <xf numFmtId="0" fontId="34" fillId="0" borderId="1" xfId="999" applyFont="1" applyFill="1" applyBorder="1" applyAlignment="1" applyProtection="1">
      <alignment horizontal="distributed" vertical="center" wrapText="1" indent="1"/>
    </xf>
    <xf numFmtId="201" fontId="9" fillId="2" borderId="0" xfId="999" applyNumberFormat="1" applyFill="1" applyProtection="1">
      <alignment vertical="center"/>
    </xf>
    <xf numFmtId="0" fontId="39" fillId="0" borderId="0" xfId="999" applyFont="1">
      <alignment vertical="center"/>
    </xf>
    <xf numFmtId="0" fontId="41" fillId="0" borderId="0" xfId="999" applyFont="1" applyAlignment="1">
      <alignment horizontal="center" vertical="center"/>
    </xf>
    <xf numFmtId="200" fontId="9" fillId="0" borderId="0" xfId="999" applyNumberFormat="1">
      <alignment vertical="center"/>
    </xf>
    <xf numFmtId="0" fontId="39" fillId="0" borderId="0" xfId="999" applyFont="1" applyFill="1">
      <alignment vertical="center"/>
    </xf>
    <xf numFmtId="0" fontId="14" fillId="0" borderId="0" xfId="999" applyFont="1" applyFill="1">
      <alignment vertical="center"/>
    </xf>
    <xf numFmtId="0" fontId="53" fillId="0" borderId="0" xfId="999" applyFont="1" applyFill="1">
      <alignment vertical="center"/>
    </xf>
    <xf numFmtId="200" fontId="14" fillId="0" borderId="0" xfId="999" applyNumberFormat="1" applyFont="1" applyFill="1" applyAlignment="1">
      <alignment horizontal="right" vertical="center"/>
    </xf>
    <xf numFmtId="200" fontId="34" fillId="0" borderId="9" xfId="999" applyNumberFormat="1" applyFont="1" applyFill="1" applyBorder="1" applyAlignment="1">
      <alignment horizontal="center" vertical="center" wrapText="1"/>
    </xf>
    <xf numFmtId="0" fontId="34" fillId="0" borderId="1" xfId="999" applyFont="1" applyFill="1" applyBorder="1" applyAlignment="1">
      <alignment horizontal="distributed" vertical="center" wrapText="1" indent="3"/>
    </xf>
    <xf numFmtId="0" fontId="54" fillId="0" borderId="0" xfId="1071" applyFont="1" applyFill="1" applyAlignment="1">
      <alignment vertical="center" wrapText="1"/>
    </xf>
    <xf numFmtId="3" fontId="11" fillId="0" borderId="1" xfId="0" applyNumberFormat="1" applyFont="1" applyFill="1" applyBorder="1" applyAlignment="1" applyProtection="1">
      <alignment horizontal="right" vertical="center"/>
      <protection locked="0"/>
    </xf>
    <xf numFmtId="190" fontId="34" fillId="0" borderId="1" xfId="34" applyNumberFormat="1" applyFont="1" applyFill="1" applyBorder="1" applyAlignment="1" applyProtection="1">
      <alignment horizontal="right" vertical="center" wrapText="1" shrinkToFit="1"/>
      <protection locked="0"/>
    </xf>
    <xf numFmtId="0" fontId="39" fillId="0" borderId="0" xfId="555" applyFont="1" applyFill="1">
      <alignment vertical="center"/>
    </xf>
    <xf numFmtId="3" fontId="12" fillId="0" borderId="1" xfId="0" applyNumberFormat="1" applyFont="1" applyFill="1" applyBorder="1" applyAlignment="1" applyProtection="1">
      <alignment horizontal="right" vertical="center"/>
      <protection locked="0"/>
    </xf>
    <xf numFmtId="190" fontId="14" fillId="0" borderId="1" xfId="34" applyNumberFormat="1" applyFont="1" applyFill="1" applyBorder="1" applyAlignment="1" applyProtection="1">
      <alignment horizontal="right" vertical="center" wrapText="1" shrinkToFit="1"/>
      <protection locked="0"/>
    </xf>
    <xf numFmtId="0" fontId="14" fillId="3" borderId="10" xfId="0" applyFont="1" applyFill="1" applyBorder="1" applyAlignment="1" applyProtection="1">
      <alignment vertical="center"/>
    </xf>
    <xf numFmtId="190" fontId="14" fillId="0" borderId="1" xfId="34" applyNumberFormat="1" applyFont="1" applyFill="1" applyBorder="1" applyAlignment="1" applyProtection="1">
      <alignment horizontal="right" vertical="center" wrapText="1"/>
      <protection locked="0"/>
    </xf>
    <xf numFmtId="0" fontId="34" fillId="0" borderId="9" xfId="999" applyFont="1" applyFill="1" applyBorder="1" applyAlignment="1">
      <alignment horizontal="left" vertical="center"/>
    </xf>
    <xf numFmtId="0" fontId="34" fillId="0" borderId="1" xfId="555" applyFont="1" applyFill="1" applyBorder="1" applyAlignment="1">
      <alignment horizontal="left" vertical="center"/>
    </xf>
    <xf numFmtId="192" fontId="34" fillId="0" borderId="1" xfId="25" applyNumberFormat="1" applyFont="1" applyFill="1" applyBorder="1" applyAlignment="1">
      <alignment horizontal="right" vertical="center" wrapText="1"/>
    </xf>
    <xf numFmtId="0" fontId="14" fillId="0" borderId="9" xfId="999" applyFont="1" applyFill="1" applyBorder="1" applyAlignment="1">
      <alignment horizontal="left" vertical="center"/>
    </xf>
    <xf numFmtId="0" fontId="14" fillId="0" borderId="1" xfId="999" applyFont="1" applyFill="1" applyBorder="1" applyAlignment="1">
      <alignment horizontal="left" vertical="center"/>
    </xf>
    <xf numFmtId="192" fontId="14" fillId="0" borderId="1" xfId="25" applyNumberFormat="1" applyFont="1" applyFill="1" applyBorder="1" applyAlignment="1">
      <alignment horizontal="right" vertical="center" wrapText="1"/>
    </xf>
    <xf numFmtId="200" fontId="14" fillId="0" borderId="1" xfId="999" applyNumberFormat="1" applyFont="1" applyFill="1" applyBorder="1" applyAlignment="1">
      <alignment horizontal="right" vertical="center" wrapText="1"/>
    </xf>
    <xf numFmtId="201" fontId="14" fillId="0" borderId="1" xfId="25" applyNumberFormat="1" applyFont="1" applyFill="1" applyBorder="1" applyAlignment="1" applyProtection="1">
      <alignment horizontal="right" vertical="center" wrapText="1"/>
      <protection locked="0"/>
    </xf>
    <xf numFmtId="0" fontId="14" fillId="0" borderId="9" xfId="999" applyFont="1" applyBorder="1" applyAlignment="1">
      <alignment horizontal="left" vertical="center"/>
    </xf>
    <xf numFmtId="0" fontId="14" fillId="2" borderId="1" xfId="999" applyFont="1" applyFill="1" applyBorder="1" applyAlignment="1">
      <alignment horizontal="left" vertical="center"/>
    </xf>
    <xf numFmtId="192" fontId="14" fillId="2" borderId="1" xfId="25" applyNumberFormat="1" applyFont="1" applyFill="1" applyBorder="1" applyAlignment="1">
      <alignment horizontal="right" vertical="center" wrapText="1"/>
    </xf>
    <xf numFmtId="200" fontId="14" fillId="2" borderId="1" xfId="999" applyNumberFormat="1" applyFont="1" applyFill="1" applyBorder="1" applyAlignment="1">
      <alignment horizontal="right" vertical="center" wrapText="1"/>
    </xf>
    <xf numFmtId="0" fontId="14" fillId="0" borderId="9" xfId="999" applyFont="1" applyFill="1" applyBorder="1">
      <alignment vertical="center"/>
    </xf>
    <xf numFmtId="0" fontId="34" fillId="0" borderId="1" xfId="999" applyFont="1" applyFill="1" applyBorder="1" applyAlignment="1">
      <alignment horizontal="distributed" vertical="center" indent="1"/>
    </xf>
    <xf numFmtId="0" fontId="1" fillId="0" borderId="0" xfId="0" applyFont="1" applyFill="1" applyBorder="1" applyAlignment="1"/>
    <xf numFmtId="200" fontId="9" fillId="0" borderId="0" xfId="999" applyNumberFormat="1" applyFill="1" applyProtection="1">
      <alignment vertical="center"/>
    </xf>
    <xf numFmtId="0" fontId="51" fillId="0" borderId="0" xfId="0" applyFont="1" applyFill="1" applyBorder="1" applyAlignment="1">
      <alignment horizontal="center" vertical="center"/>
    </xf>
    <xf numFmtId="49" fontId="11" fillId="0" borderId="9" xfId="1061" applyNumberFormat="1" applyFont="1" applyFill="1" applyBorder="1" applyAlignment="1" applyProtection="1">
      <alignment horizontal="left" vertical="center"/>
    </xf>
    <xf numFmtId="3" fontId="34" fillId="0" borderId="1" xfId="0" applyNumberFormat="1" applyFont="1" applyFill="1" applyBorder="1" applyAlignment="1" applyProtection="1">
      <alignment horizontal="right" vertical="center"/>
    </xf>
    <xf numFmtId="0" fontId="34" fillId="2" borderId="1" xfId="999" applyFont="1" applyFill="1" applyBorder="1" applyAlignment="1" applyProtection="1">
      <alignment horizontal="left" vertical="center" wrapText="1"/>
    </xf>
    <xf numFmtId="49" fontId="12" fillId="0" borderId="9" xfId="1061" applyNumberFormat="1" applyFont="1" applyBorder="1" applyAlignment="1" applyProtection="1">
      <alignment horizontal="left" vertical="center"/>
    </xf>
    <xf numFmtId="3" fontId="14" fillId="2" borderId="1" xfId="0" applyNumberFormat="1" applyFont="1" applyFill="1" applyBorder="1" applyAlignment="1" applyProtection="1">
      <alignment horizontal="right" vertical="center"/>
    </xf>
    <xf numFmtId="3" fontId="14" fillId="2" borderId="1" xfId="0" applyNumberFormat="1" applyFont="1" applyFill="1" applyBorder="1" applyAlignment="1" applyProtection="1">
      <alignment horizontal="right" vertical="center"/>
      <protection locked="0"/>
    </xf>
    <xf numFmtId="49" fontId="12" fillId="0" borderId="9" xfId="1061" applyNumberFormat="1" applyFont="1" applyFill="1" applyBorder="1" applyAlignment="1" applyProtection="1">
      <alignment horizontal="left" vertical="center"/>
    </xf>
    <xf numFmtId="3" fontId="34" fillId="0" borderId="1" xfId="0" applyNumberFormat="1" applyFont="1" applyFill="1" applyBorder="1" applyAlignment="1" applyProtection="1">
      <alignment horizontal="right" vertical="center"/>
      <protection locked="0"/>
    </xf>
    <xf numFmtId="0" fontId="9" fillId="0" borderId="9" xfId="999" applyFill="1" applyBorder="1" applyAlignment="1" applyProtection="1">
      <alignment horizontal="left" vertical="center"/>
    </xf>
    <xf numFmtId="3" fontId="9" fillId="0" borderId="0" xfId="999" applyNumberFormat="1" applyFill="1" applyProtection="1">
      <alignment vertical="center"/>
    </xf>
    <xf numFmtId="0" fontId="34" fillId="0" borderId="9" xfId="999" applyFont="1" applyFill="1" applyBorder="1" applyAlignment="1" applyProtection="1">
      <alignment horizontal="left" vertical="center"/>
    </xf>
    <xf numFmtId="0" fontId="34" fillId="0" borderId="1" xfId="555" applyFont="1" applyFill="1" applyBorder="1" applyAlignment="1" applyProtection="1">
      <alignment horizontal="left" vertical="center"/>
    </xf>
    <xf numFmtId="0" fontId="14" fillId="0" borderId="9" xfId="999" applyFont="1" applyFill="1" applyBorder="1" applyAlignment="1" applyProtection="1">
      <alignment horizontal="left" vertical="center"/>
    </xf>
    <xf numFmtId="0" fontId="14" fillId="0" borderId="1" xfId="999" applyFont="1" applyFill="1" applyBorder="1" applyAlignment="1" applyProtection="1">
      <alignment horizontal="left" vertical="center"/>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0" fontId="34" fillId="0" borderId="1" xfId="999" applyFont="1" applyFill="1" applyBorder="1" applyAlignment="1" applyProtection="1">
      <alignment horizontal="left" vertical="center"/>
    </xf>
    <xf numFmtId="3" fontId="9" fillId="0" borderId="0" xfId="999" applyNumberFormat="1">
      <alignment vertical="center"/>
    </xf>
    <xf numFmtId="0" fontId="55" fillId="0" borderId="0" xfId="0" applyFont="1" applyFill="1" applyBorder="1" applyAlignment="1">
      <alignment horizontal="center" vertical="center"/>
    </xf>
    <xf numFmtId="0" fontId="55" fillId="0" borderId="11" xfId="0" applyFont="1" applyFill="1" applyBorder="1" applyAlignment="1">
      <alignment horizontal="center" vertical="center"/>
    </xf>
    <xf numFmtId="0" fontId="12" fillId="0" borderId="0" xfId="0" applyFont="1" applyAlignment="1">
      <alignment horizontal="right"/>
    </xf>
    <xf numFmtId="0" fontId="34" fillId="0" borderId="2" xfId="1075" applyFont="1" applyBorder="1" applyAlignment="1">
      <alignment horizontal="center" vertical="center"/>
    </xf>
    <xf numFmtId="0" fontId="34" fillId="0" borderId="9" xfId="1075" applyFont="1" applyBorder="1" applyAlignment="1">
      <alignment horizontal="center" vertical="center"/>
    </xf>
    <xf numFmtId="0" fontId="34" fillId="0" borderId="12" xfId="1075" applyFont="1" applyBorder="1" applyAlignment="1">
      <alignment horizontal="center" vertical="center"/>
    </xf>
    <xf numFmtId="0" fontId="34" fillId="0" borderId="4" xfId="1075" applyFont="1" applyBorder="1" applyAlignment="1">
      <alignment horizontal="center" vertical="center"/>
    </xf>
    <xf numFmtId="49" fontId="34" fillId="0" borderId="1" xfId="921" applyNumberFormat="1" applyFont="1" applyFill="1" applyBorder="1" applyAlignment="1" applyProtection="1">
      <alignment horizontal="center" vertical="center"/>
    </xf>
    <xf numFmtId="0" fontId="56" fillId="0" borderId="1" xfId="0" applyFont="1" applyFill="1" applyBorder="1" applyAlignment="1">
      <alignment horizontal="center" vertical="center"/>
    </xf>
    <xf numFmtId="10" fontId="56" fillId="0" borderId="1" xfId="0" applyNumberFormat="1" applyFont="1" applyFill="1" applyBorder="1" applyAlignment="1">
      <alignment horizontal="center" vertical="center"/>
    </xf>
    <xf numFmtId="0" fontId="57" fillId="0" borderId="1" xfId="0" applyFont="1" applyFill="1" applyBorder="1" applyAlignment="1">
      <alignment horizontal="center" vertical="center"/>
    </xf>
    <xf numFmtId="10" fontId="57" fillId="0" borderId="1" xfId="0" applyNumberFormat="1" applyFont="1" applyFill="1" applyBorder="1" applyAlignment="1">
      <alignment horizontal="center" vertical="center"/>
    </xf>
    <xf numFmtId="0" fontId="5" fillId="0" borderId="0" xfId="0" applyFont="1" applyFill="1" applyBorder="1" applyAlignment="1">
      <alignment horizontal="left" vertical="top" wrapText="1"/>
    </xf>
    <xf numFmtId="0" fontId="58" fillId="0" borderId="0" xfId="1010" applyFont="1" applyAlignment="1"/>
    <xf numFmtId="0" fontId="12" fillId="0" borderId="0" xfId="0" applyFont="1" applyAlignment="1">
      <alignment horizontal="right" vertical="center"/>
    </xf>
    <xf numFmtId="0" fontId="34" fillId="0" borderId="1" xfId="1075" applyFont="1" applyBorder="1" applyAlignment="1">
      <alignment horizontal="center" vertical="center" wrapText="1"/>
    </xf>
    <xf numFmtId="0" fontId="34" fillId="0" borderId="1" xfId="0" applyFont="1" applyBorder="1" applyAlignment="1">
      <alignment horizontal="left" vertical="center"/>
    </xf>
    <xf numFmtId="201" fontId="34" fillId="0" borderId="1" xfId="25" applyNumberFormat="1" applyFont="1" applyBorder="1" applyAlignment="1">
      <alignment horizontal="right" vertical="center" wrapText="1"/>
    </xf>
    <xf numFmtId="0" fontId="59" fillId="0" borderId="1" xfId="0" applyFont="1" applyFill="1" applyBorder="1" applyAlignment="1">
      <alignment horizontal="left" vertical="center" wrapText="1"/>
    </xf>
    <xf numFmtId="201" fontId="14" fillId="0" borderId="1" xfId="0" applyNumberFormat="1" applyFont="1" applyFill="1" applyBorder="1" applyAlignment="1">
      <alignment horizontal="right" vertical="center" wrapText="1"/>
    </xf>
    <xf numFmtId="0" fontId="9" fillId="0" borderId="0" xfId="999" applyAlignment="1">
      <alignment horizontal="left" vertical="center"/>
    </xf>
    <xf numFmtId="201" fontId="9" fillId="0" borderId="0" xfId="999" applyNumberFormat="1">
      <alignment vertical="center"/>
    </xf>
    <xf numFmtId="0" fontId="60" fillId="0" borderId="0" xfId="905" applyFont="1" applyAlignment="1">
      <alignment horizontal="center" vertical="center"/>
    </xf>
    <xf numFmtId="0" fontId="60" fillId="0" borderId="0" xfId="905" applyFont="1" applyAlignment="1">
      <alignment vertical="center"/>
    </xf>
    <xf numFmtId="201" fontId="9" fillId="2"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0" fontId="61" fillId="0" borderId="1" xfId="1014" applyFont="1" applyFill="1" applyBorder="1" applyAlignment="1">
      <alignment horizontal="left" vertical="center" wrapText="1"/>
    </xf>
    <xf numFmtId="203" fontId="62" fillId="0" borderId="1" xfId="0" applyNumberFormat="1" applyFont="1" applyFill="1" applyBorder="1" applyAlignment="1">
      <alignment horizontal="center" vertical="center" wrapText="1"/>
    </xf>
    <xf numFmtId="0" fontId="10" fillId="0" borderId="0" xfId="905" applyFont="1" applyFill="1" applyBorder="1" applyAlignment="1">
      <alignment horizontal="center" vertical="center"/>
    </xf>
    <xf numFmtId="0" fontId="12" fillId="0" borderId="0" xfId="905" applyFont="1" applyBorder="1" applyAlignment="1">
      <alignment horizontal="left" vertical="center"/>
    </xf>
    <xf numFmtId="0" fontId="12" fillId="0" borderId="0" xfId="905" applyFont="1" applyBorder="1" applyAlignment="1">
      <alignment horizontal="right" vertical="center"/>
    </xf>
    <xf numFmtId="0" fontId="34" fillId="0" borderId="1" xfId="0" applyFont="1" applyBorder="1" applyAlignment="1">
      <alignment horizontal="center" vertical="center" wrapText="1"/>
    </xf>
    <xf numFmtId="183" fontId="11" fillId="0" borderId="1" xfId="652" applyNumberFormat="1" applyFont="1" applyFill="1" applyBorder="1" applyAlignment="1">
      <alignment horizontal="left" vertical="center"/>
    </xf>
    <xf numFmtId="201" fontId="11" fillId="0" borderId="1" xfId="652" applyNumberFormat="1" applyFont="1" applyFill="1" applyBorder="1" applyAlignment="1">
      <alignment horizontal="right" vertical="center" wrapText="1"/>
    </xf>
    <xf numFmtId="183" fontId="12" fillId="0" borderId="1" xfId="652" applyNumberFormat="1" applyFont="1" applyFill="1" applyBorder="1" applyAlignment="1">
      <alignment horizontal="left" vertical="center"/>
    </xf>
    <xf numFmtId="201" fontId="12" fillId="0" borderId="1" xfId="652" applyNumberFormat="1" applyFont="1" applyFill="1" applyBorder="1" applyAlignment="1">
      <alignment horizontal="right" vertical="center" wrapText="1"/>
    </xf>
    <xf numFmtId="201" fontId="12" fillId="0" borderId="1" xfId="0" applyNumberFormat="1" applyFont="1" applyBorder="1" applyAlignment="1">
      <alignment horizontal="right" vertical="center" wrapText="1"/>
    </xf>
    <xf numFmtId="0" fontId="11" fillId="0" borderId="1" xfId="652" applyFont="1" applyFill="1" applyBorder="1" applyAlignment="1">
      <alignment horizontal="center" vertical="center"/>
    </xf>
    <xf numFmtId="0" fontId="0" fillId="0" borderId="0" xfId="0" applyAlignment="1" applyProtection="1"/>
    <xf numFmtId="0" fontId="33" fillId="0" borderId="0" xfId="999" applyFont="1">
      <alignment vertical="center"/>
    </xf>
    <xf numFmtId="0" fontId="9" fillId="0" borderId="0" xfId="999" applyFont="1">
      <alignment vertical="center"/>
    </xf>
    <xf numFmtId="200" fontId="9" fillId="0" borderId="0" xfId="999" applyNumberFormat="1" applyFont="1">
      <alignment vertical="center"/>
    </xf>
    <xf numFmtId="0" fontId="2" fillId="0" borderId="0" xfId="999" applyFont="1" applyFill="1" applyAlignment="1" applyProtection="1">
      <alignment horizontal="center" vertical="center"/>
    </xf>
    <xf numFmtId="0" fontId="0" fillId="0" borderId="0" xfId="0" applyFill="1" applyAlignment="1" applyProtection="1"/>
    <xf numFmtId="0" fontId="39" fillId="2" borderId="0" xfId="999" applyFont="1" applyFill="1">
      <alignment vertical="center"/>
    </xf>
    <xf numFmtId="0" fontId="12" fillId="0" borderId="0" xfId="999" applyFont="1">
      <alignment vertical="center"/>
    </xf>
    <xf numFmtId="200" fontId="14" fillId="2" borderId="0" xfId="999" applyNumberFormat="1" applyFont="1" applyFill="1" applyBorder="1" applyAlignment="1">
      <alignment horizontal="right" vertical="center"/>
    </xf>
    <xf numFmtId="200" fontId="34" fillId="2" borderId="1" xfId="999" applyNumberFormat="1" applyFont="1" applyFill="1" applyBorder="1" applyAlignment="1">
      <alignment horizontal="center" vertical="center" wrapText="1"/>
    </xf>
    <xf numFmtId="0" fontId="34" fillId="2" borderId="1" xfId="999" applyFont="1" applyFill="1" applyBorder="1" applyAlignment="1">
      <alignment horizontal="distributed" vertical="center" wrapText="1" indent="3"/>
    </xf>
    <xf numFmtId="0" fontId="11" fillId="3" borderId="1" xfId="0" applyFont="1" applyFill="1" applyBorder="1" applyAlignment="1" applyProtection="1">
      <alignment horizontal="left" vertical="center"/>
    </xf>
    <xf numFmtId="0" fontId="12" fillId="3" borderId="1" xfId="0" applyFont="1" applyFill="1" applyBorder="1" applyAlignment="1" applyProtection="1">
      <alignment horizontal="left" vertical="center"/>
    </xf>
    <xf numFmtId="0" fontId="14" fillId="3" borderId="1" xfId="0" applyFont="1"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34" fillId="0" borderId="1" xfId="0" applyFont="1" applyFill="1" applyBorder="1" applyAlignment="1">
      <alignment horizontal="left" vertical="center"/>
    </xf>
    <xf numFmtId="49" fontId="34" fillId="0" borderId="1" xfId="0" applyNumberFormat="1" applyFont="1" applyFill="1" applyBorder="1" applyAlignment="1">
      <alignment vertical="center" wrapText="1"/>
    </xf>
    <xf numFmtId="201" fontId="34" fillId="0" borderId="1" xfId="25" applyNumberFormat="1" applyFont="1" applyFill="1" applyBorder="1" applyAlignment="1" applyProtection="1">
      <alignment horizontal="right" vertical="center" wrapText="1"/>
      <protection locked="0"/>
    </xf>
    <xf numFmtId="0" fontId="63" fillId="3" borderId="1" xfId="0" applyFont="1" applyFill="1" applyBorder="1" applyAlignment="1" applyProtection="1">
      <alignment horizontal="left" vertical="center"/>
    </xf>
    <xf numFmtId="49" fontId="12" fillId="3" borderId="1" xfId="0" applyNumberFormat="1" applyFont="1" applyFill="1" applyBorder="1" applyAlignment="1" applyProtection="1">
      <alignment vertical="center" wrapText="1"/>
    </xf>
    <xf numFmtId="49" fontId="11" fillId="3"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xf>
    <xf numFmtId="49" fontId="12"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vertical="center" wrapText="1"/>
    </xf>
    <xf numFmtId="49" fontId="12" fillId="0" borderId="1" xfId="0" applyNumberFormat="1" applyFont="1" applyFill="1" applyBorder="1" applyAlignment="1" applyProtection="1">
      <alignment horizontal="left" vertical="center"/>
      <protection locked="0"/>
    </xf>
    <xf numFmtId="201" fontId="34" fillId="0" borderId="1" xfId="25"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protection locked="0"/>
    </xf>
    <xf numFmtId="49" fontId="14" fillId="3" borderId="1" xfId="0" applyNumberFormat="1"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201" fontId="34" fillId="0" borderId="1" xfId="25" applyNumberFormat="1" applyFont="1" applyFill="1" applyBorder="1" applyAlignment="1" applyProtection="1">
      <alignment vertical="center" wrapText="1"/>
      <protection locked="0"/>
    </xf>
    <xf numFmtId="0" fontId="14" fillId="0" borderId="1" xfId="0" applyFont="1" applyFill="1" applyBorder="1" applyAlignment="1">
      <alignment horizontal="left" vertical="center"/>
    </xf>
    <xf numFmtId="49" fontId="34" fillId="2" borderId="1" xfId="131" applyNumberFormat="1" applyFont="1" applyFill="1" applyBorder="1" applyAlignment="1" applyProtection="1">
      <alignment horizontal="left" vertical="center"/>
    </xf>
    <xf numFmtId="0" fontId="34" fillId="0" borderId="1" xfId="999" applyFont="1" applyFill="1" applyBorder="1" applyAlignment="1">
      <alignment horizontal="center" vertical="center" wrapText="1"/>
    </xf>
    <xf numFmtId="0" fontId="34" fillId="0" borderId="0" xfId="999" applyFont="1" applyFill="1" applyAlignment="1">
      <alignment horizontal="center" vertical="center" wrapText="1"/>
    </xf>
    <xf numFmtId="0" fontId="9" fillId="2" borderId="0" xfId="555" applyFill="1">
      <alignment vertical="center"/>
    </xf>
    <xf numFmtId="0" fontId="9" fillId="0" borderId="0" xfId="555" applyFill="1">
      <alignment vertical="center"/>
    </xf>
    <xf numFmtId="0" fontId="14" fillId="0" borderId="0" xfId="999" applyFont="1" applyFill="1" applyAlignment="1">
      <alignment horizontal="left" vertical="center"/>
    </xf>
    <xf numFmtId="200" fontId="14" fillId="0" borderId="0" xfId="999" applyNumberFormat="1" applyFont="1" applyFill="1" applyBorder="1" applyAlignment="1">
      <alignment horizontal="right" vertical="center"/>
    </xf>
    <xf numFmtId="200" fontId="34" fillId="0" borderId="9" xfId="999" applyNumberFormat="1" applyFont="1" applyFill="1" applyBorder="1" applyAlignment="1">
      <alignment vertical="center" wrapText="1"/>
    </xf>
    <xf numFmtId="0" fontId="34" fillId="0" borderId="9" xfId="999" applyNumberFormat="1" applyFont="1" applyFill="1" applyBorder="1" applyAlignment="1">
      <alignment horizontal="left" vertical="center"/>
    </xf>
    <xf numFmtId="0" fontId="34" fillId="0" borderId="1" xfId="999" applyNumberFormat="1" applyFont="1" applyFill="1" applyBorder="1" applyAlignment="1">
      <alignment vertical="center" wrapText="1"/>
    </xf>
    <xf numFmtId="0" fontId="14" fillId="0" borderId="1" xfId="999" applyFont="1" applyFill="1" applyBorder="1" applyAlignment="1">
      <alignment horizontal="left" vertical="center" wrapText="1"/>
    </xf>
    <xf numFmtId="0" fontId="14" fillId="2" borderId="9" xfId="999" applyFont="1" applyFill="1" applyBorder="1" applyAlignment="1">
      <alignment horizontal="left" vertical="center"/>
    </xf>
    <xf numFmtId="0" fontId="14" fillId="2" borderId="1" xfId="999" applyFont="1" applyFill="1" applyBorder="1" applyAlignment="1">
      <alignment horizontal="left" vertical="center" wrapText="1"/>
    </xf>
    <xf numFmtId="201" fontId="14" fillId="2" borderId="1" xfId="25" applyNumberFormat="1" applyFont="1" applyFill="1" applyBorder="1" applyAlignment="1">
      <alignment horizontal="right" vertical="center" wrapText="1"/>
    </xf>
    <xf numFmtId="201" fontId="14" fillId="2" borderId="1" xfId="25" applyNumberFormat="1" applyFont="1" applyFill="1" applyBorder="1" applyAlignment="1" applyProtection="1">
      <alignment horizontal="right" vertical="center" wrapText="1"/>
      <protection locked="0"/>
    </xf>
    <xf numFmtId="190" fontId="34" fillId="2" borderId="1" xfId="34" applyNumberFormat="1" applyFont="1" applyFill="1" applyBorder="1" applyAlignment="1" applyProtection="1">
      <alignment horizontal="right" vertical="center" wrapText="1"/>
      <protection locked="0"/>
    </xf>
    <xf numFmtId="0" fontId="14" fillId="0" borderId="9" xfId="999" applyFont="1" applyFill="1" applyBorder="1" applyAlignment="1">
      <alignment horizontal="left" vertical="top" wrapText="1"/>
    </xf>
    <xf numFmtId="190" fontId="14" fillId="2" borderId="1" xfId="34" applyNumberFormat="1" applyFont="1" applyFill="1" applyBorder="1" applyAlignment="1" applyProtection="1">
      <alignment horizontal="right" vertical="center" wrapText="1"/>
      <protection locked="0"/>
    </xf>
    <xf numFmtId="0" fontId="14" fillId="0" borderId="1" xfId="999" applyNumberFormat="1" applyFont="1" applyFill="1" applyBorder="1" applyAlignment="1">
      <alignment vertical="center" wrapText="1"/>
    </xf>
    <xf numFmtId="0" fontId="34" fillId="0" borderId="9" xfId="999" applyFont="1" applyFill="1" applyBorder="1" applyAlignment="1">
      <alignment horizontal="distributed" vertical="center"/>
    </xf>
    <xf numFmtId="49" fontId="34" fillId="0" borderId="1" xfId="0" applyNumberFormat="1" applyFont="1" applyFill="1" applyBorder="1" applyAlignment="1" applyProtection="1">
      <alignment horizontal="distributed" vertical="center" wrapText="1"/>
    </xf>
    <xf numFmtId="0" fontId="34" fillId="0" borderId="9" xfId="999" applyNumberFormat="1" applyFont="1" applyFill="1" applyBorder="1" applyAlignment="1" applyProtection="1">
      <alignment horizontal="left" vertical="center"/>
    </xf>
    <xf numFmtId="0" fontId="34" fillId="0" borderId="1" xfId="999" applyNumberFormat="1" applyFont="1" applyFill="1" applyBorder="1" applyAlignment="1" applyProtection="1">
      <alignment vertical="center" wrapText="1"/>
    </xf>
    <xf numFmtId="0" fontId="14" fillId="2" borderId="9" xfId="555" applyFont="1" applyFill="1" applyBorder="1" applyAlignment="1" applyProtection="1">
      <alignment horizontal="left" vertical="center"/>
    </xf>
    <xf numFmtId="0" fontId="14" fillId="2" borderId="1" xfId="555" applyFont="1" applyFill="1" applyBorder="1" applyAlignment="1" applyProtection="1">
      <alignment horizontal="left" vertical="center" wrapText="1"/>
    </xf>
    <xf numFmtId="0" fontId="48" fillId="0" borderId="9" xfId="999" applyFont="1" applyFill="1" applyBorder="1" applyAlignment="1">
      <alignment horizontal="distributed" vertical="center"/>
    </xf>
    <xf numFmtId="0" fontId="34" fillId="0" borderId="1" xfId="999" applyFont="1" applyFill="1" applyBorder="1" applyAlignment="1">
      <alignment horizontal="distributed" vertical="center" wrapText="1" indent="2"/>
    </xf>
    <xf numFmtId="201" fontId="9" fillId="0" borderId="0" xfId="999" applyNumberFormat="1" applyFill="1">
      <alignment vertical="center"/>
    </xf>
    <xf numFmtId="0" fontId="0" fillId="0" borderId="0" xfId="999" applyFont="1" applyFill="1">
      <alignment vertical="center"/>
    </xf>
    <xf numFmtId="200" fontId="34" fillId="0" borderId="13" xfId="999" applyNumberFormat="1" applyFont="1" applyFill="1" applyBorder="1" applyAlignment="1">
      <alignment horizontal="center" vertical="center" wrapText="1"/>
    </xf>
    <xf numFmtId="200" fontId="34" fillId="0" borderId="0" xfId="999" applyNumberFormat="1" applyFont="1" applyFill="1" applyAlignment="1">
      <alignment horizontal="center" vertical="center" wrapText="1"/>
    </xf>
    <xf numFmtId="201" fontId="14" fillId="0" borderId="1" xfId="313" applyNumberFormat="1" applyFont="1" applyFill="1" applyBorder="1" applyAlignment="1" applyProtection="1">
      <alignment vertical="center" wrapText="1"/>
    </xf>
    <xf numFmtId="190" fontId="14" fillId="0" borderId="1" xfId="34" applyNumberFormat="1" applyFont="1" applyFill="1" applyBorder="1" applyAlignment="1" applyProtection="1">
      <alignment vertical="center" wrapText="1"/>
      <protection locked="0"/>
    </xf>
    <xf numFmtId="49" fontId="14" fillId="0" borderId="1" xfId="313" applyNumberFormat="1" applyFont="1" applyFill="1" applyBorder="1" applyAlignment="1" applyProtection="1">
      <alignment horizontal="left" vertical="center" wrapText="1"/>
    </xf>
    <xf numFmtId="190" fontId="34" fillId="0" borderId="1" xfId="34" applyNumberFormat="1" applyFont="1" applyFill="1" applyBorder="1" applyAlignment="1" applyProtection="1">
      <alignment vertical="center" wrapText="1"/>
      <protection locked="0"/>
    </xf>
    <xf numFmtId="0" fontId="34" fillId="0" borderId="1" xfId="999" applyFont="1" applyFill="1" applyBorder="1" applyAlignment="1">
      <alignment vertical="center" wrapText="1"/>
    </xf>
    <xf numFmtId="0" fontId="14" fillId="0" borderId="9" xfId="999" applyNumberFormat="1" applyFont="1" applyFill="1" applyBorder="1" applyAlignment="1">
      <alignment horizontal="left" vertical="center"/>
    </xf>
    <xf numFmtId="0" fontId="14" fillId="0" borderId="1" xfId="999" applyNumberFormat="1" applyFont="1" applyFill="1" applyBorder="1" applyAlignment="1">
      <alignment horizontal="left" vertical="center" wrapText="1"/>
    </xf>
    <xf numFmtId="0" fontId="14" fillId="0" borderId="9" xfId="555" applyFont="1" applyFill="1" applyBorder="1" applyAlignment="1">
      <alignment horizontal="left" vertical="center"/>
    </xf>
    <xf numFmtId="0" fontId="34" fillId="0" borderId="1" xfId="999" applyNumberFormat="1" applyFont="1" applyFill="1" applyBorder="1" applyAlignment="1">
      <alignment horizontal="left" vertical="center" wrapText="1"/>
    </xf>
    <xf numFmtId="0" fontId="64" fillId="0" borderId="0" xfId="999" applyFont="1" applyFill="1">
      <alignment vertical="center"/>
    </xf>
    <xf numFmtId="3" fontId="9" fillId="0" borderId="0" xfId="999" applyNumberFormat="1" applyFill="1">
      <alignment vertical="center"/>
    </xf>
    <xf numFmtId="0" fontId="34" fillId="2" borderId="0" xfId="999" applyFont="1" applyFill="1" applyAlignment="1" applyProtection="1">
      <alignment horizontal="center" vertical="center" wrapText="1"/>
    </xf>
    <xf numFmtId="0" fontId="9" fillId="2" borderId="0" xfId="555" applyFill="1" applyProtection="1">
      <alignment vertical="center"/>
    </xf>
    <xf numFmtId="200" fontId="9" fillId="2" borderId="0" xfId="999" applyNumberFormat="1" applyFill="1" applyProtection="1">
      <alignment vertical="center"/>
    </xf>
    <xf numFmtId="0" fontId="65" fillId="2" borderId="0" xfId="999" applyFont="1" applyFill="1" applyProtection="1">
      <alignment vertical="center"/>
    </xf>
    <xf numFmtId="0" fontId="14" fillId="0" borderId="0" xfId="999" applyFont="1" applyFill="1" applyAlignment="1" applyProtection="1">
      <alignment horizontal="left" vertical="center"/>
    </xf>
    <xf numFmtId="0" fontId="53" fillId="0" borderId="0" xfId="999" applyFont="1" applyFill="1" applyProtection="1">
      <alignment vertical="center"/>
    </xf>
    <xf numFmtId="0" fontId="34" fillId="0" borderId="1" xfId="999" applyFont="1" applyFill="1" applyBorder="1" applyAlignment="1" applyProtection="1">
      <alignment horizontal="center" vertical="center" wrapText="1"/>
    </xf>
    <xf numFmtId="200" fontId="34" fillId="0" borderId="0" xfId="999" applyNumberFormat="1" applyFont="1" applyFill="1" applyAlignment="1" applyProtection="1">
      <alignment horizontal="center" vertical="center" wrapText="1"/>
    </xf>
    <xf numFmtId="190" fontId="34" fillId="0" borderId="1" xfId="34" applyNumberFormat="1" applyFont="1" applyFill="1" applyBorder="1" applyAlignment="1" applyProtection="1">
      <alignment horizontal="right" vertical="center" wrapText="1"/>
      <protection locked="0"/>
    </xf>
    <xf numFmtId="0" fontId="39" fillId="0" borderId="0" xfId="555" applyFont="1" applyFill="1" applyAlignment="1" applyProtection="1">
      <alignment horizontal="center" vertical="center"/>
    </xf>
    <xf numFmtId="0" fontId="14" fillId="0" borderId="9" xfId="999" applyFont="1" applyFill="1" applyBorder="1" applyAlignment="1" applyProtection="1">
      <alignment horizontal="left" vertical="top" wrapText="1"/>
    </xf>
    <xf numFmtId="0" fontId="14" fillId="0" borderId="1" xfId="999" applyNumberFormat="1" applyFont="1" applyFill="1" applyBorder="1" applyAlignment="1" applyProtection="1">
      <alignment vertical="center" wrapText="1"/>
    </xf>
    <xf numFmtId="0" fontId="34" fillId="0" borderId="9" xfId="999" applyFont="1" applyFill="1" applyBorder="1" applyAlignment="1" applyProtection="1">
      <alignment horizontal="distributed" vertical="center"/>
    </xf>
    <xf numFmtId="0" fontId="14" fillId="0" borderId="9" xfId="555" applyFont="1" applyFill="1" applyBorder="1" applyAlignment="1" applyProtection="1">
      <alignment horizontal="left" vertical="center"/>
    </xf>
    <xf numFmtId="0" fontId="48" fillId="0" borderId="9" xfId="999" applyFont="1" applyFill="1" applyBorder="1" applyAlignment="1" applyProtection="1">
      <alignment horizontal="distributed" vertical="center"/>
    </xf>
    <xf numFmtId="0" fontId="34" fillId="0" borderId="1" xfId="999" applyNumberFormat="1" applyFont="1" applyFill="1" applyBorder="1" applyAlignment="1" applyProtection="1">
      <alignment horizontal="distributed" vertical="center"/>
    </xf>
    <xf numFmtId="3" fontId="9" fillId="2" borderId="0" xfId="999" applyNumberFormat="1" applyFill="1" applyProtection="1">
      <alignment vertical="center"/>
    </xf>
    <xf numFmtId="0" fontId="14" fillId="0" borderId="9" xfId="999" applyFont="1" applyFill="1" applyBorder="1" applyAlignment="1" applyProtection="1" quotePrefix="1">
      <alignment horizontal="left" vertical="center"/>
    </xf>
    <xf numFmtId="0" fontId="14" fillId="2" borderId="9" xfId="999" applyFont="1" applyFill="1" applyBorder="1" applyAlignment="1" quotePrefix="1">
      <alignment horizontal="left" vertical="center"/>
    </xf>
  </cellXfs>
  <cellStyles count="1335">
    <cellStyle name="常规" xfId="0" builtinId="0"/>
    <cellStyle name="货币[0]" xfId="1" builtinId="7"/>
    <cellStyle name="货币" xfId="2" builtinId="4"/>
    <cellStyle name="常规 2 2 4" xfId="3"/>
    <cellStyle name="部门 4" xfId="4"/>
    <cellStyle name="_ET_STYLE_NoName_00__Book1_1 2 2 2" xfId="5"/>
    <cellStyle name="输入" xfId="6" builtinId="20"/>
    <cellStyle name="强调文字颜色 2 3 2" xfId="7"/>
    <cellStyle name="汇总 6" xfId="8"/>
    <cellStyle name="Accent5 9" xfId="9"/>
    <cellStyle name="链接单元格 5" xfId="10"/>
    <cellStyle name="常规 440" xfId="11"/>
    <cellStyle name="常规 435" xfId="12"/>
    <cellStyle name="20% - 强调文字颜色 3" xfId="13" builtinId="38"/>
    <cellStyle name="Accent1 5" xfId="14"/>
    <cellStyle name="百分比 2 8 2" xfId="15"/>
    <cellStyle name="好 3 2 2" xfId="16"/>
    <cellStyle name="args.style" xfId="17"/>
    <cellStyle name="千位分隔[0]" xfId="18" builtinId="6"/>
    <cellStyle name="常规 3 4 3" xfId="19"/>
    <cellStyle name="Accent2 - 40%" xfId="20"/>
    <cellStyle name="常规 26 2" xfId="21"/>
    <cellStyle name="40% - 强调文字颜色 3" xfId="22" builtinId="39"/>
    <cellStyle name="差" xfId="23" builtinId="27"/>
    <cellStyle name="常规 7 3" xfId="24"/>
    <cellStyle name="千位分隔" xfId="25" builtinId="3"/>
    <cellStyle name="60% - 强调文字颜色 3" xfId="26" builtinId="40"/>
    <cellStyle name="Accent6 4" xfId="27"/>
    <cellStyle name="60% - 强调文字颜色 6 3 2" xfId="28"/>
    <cellStyle name="日期" xfId="29"/>
    <cellStyle name="Accent2 - 60%" xfId="30"/>
    <cellStyle name="超链接" xfId="31" builtinId="8"/>
    <cellStyle name="Input [yellow] 4" xfId="32"/>
    <cellStyle name="好_0605石屏县 2 2" xfId="33"/>
    <cellStyle name="百分比" xfId="34" builtinId="5"/>
    <cellStyle name="好_2007年地州资金往来对账表 3" xfId="35"/>
    <cellStyle name="60% - 强调文字颜色 4 2 2 2" xfId="36"/>
    <cellStyle name="已访问的超链接" xfId="37" builtinId="9"/>
    <cellStyle name="Accent4 5" xfId="38"/>
    <cellStyle name="差_Book1 2" xfId="39"/>
    <cellStyle name="_ET_STYLE_NoName_00__Sheet3" xfId="40"/>
    <cellStyle name="60% - 强调文字颜色 2 3" xfId="41"/>
    <cellStyle name="注释" xfId="42" builtinId="10"/>
    <cellStyle name="常规 6" xfId="43"/>
    <cellStyle name="60% - 强调文字颜色 2" xfId="44" builtinId="36"/>
    <cellStyle name="Accent5 - 60% 2 2" xfId="45"/>
    <cellStyle name="Accent6 3" xfId="46"/>
    <cellStyle name="标题 4" xfId="47" builtinId="19"/>
    <cellStyle name="解释性文本 2 2" xfId="48"/>
    <cellStyle name="百分比 7" xfId="49"/>
    <cellStyle name="Accent3 4 2" xfId="50"/>
    <cellStyle name="常规 4 2 2 3" xfId="51"/>
    <cellStyle name="常规 6 5" xfId="52"/>
    <cellStyle name="警告文本" xfId="53" builtinId="11"/>
    <cellStyle name="常规 5 2" xfId="54"/>
    <cellStyle name="60% - 强调文字颜色 2 2 2" xfId="55"/>
    <cellStyle name="标题" xfId="56" builtinId="15"/>
    <cellStyle name="Accent1 - 60% 2 2" xfId="57"/>
    <cellStyle name="标题 1 5 2" xfId="58"/>
    <cellStyle name="解释性文本" xfId="59" builtinId="53"/>
    <cellStyle name="标题 1" xfId="60" builtinId="16"/>
    <cellStyle name="百分比 4" xfId="61"/>
    <cellStyle name="常规 5 2 2" xfId="62"/>
    <cellStyle name="60% - 强调文字颜色 2 2 2 2" xfId="63"/>
    <cellStyle name="0,0_x000d__x000a_NA_x000d__x000a_" xfId="64"/>
    <cellStyle name="差 7" xfId="65"/>
    <cellStyle name="标题 2" xfId="66" builtinId="17"/>
    <cellStyle name="百分比 5" xfId="67"/>
    <cellStyle name="Accent4 2 2" xfId="68"/>
    <cellStyle name="60% - 强调文字颜色 1" xfId="69" builtinId="32"/>
    <cellStyle name="Accent6 2" xfId="70"/>
    <cellStyle name="标题 3" xfId="71" builtinId="18"/>
    <cellStyle name="百分比 6" xfId="72"/>
    <cellStyle name="60% - 强调文字颜色 4" xfId="73" builtinId="44"/>
    <cellStyle name="Accent6 5" xfId="74"/>
    <cellStyle name="输出" xfId="75" builtinId="21"/>
    <cellStyle name="计算" xfId="76" builtinId="22"/>
    <cellStyle name="40% - 强调文字颜色 4 2" xfId="77"/>
    <cellStyle name="检查单元格" xfId="78" builtinId="23"/>
    <cellStyle name="20% - 强调文字颜色 6" xfId="79" builtinId="50"/>
    <cellStyle name="常规 8 3" xfId="80"/>
    <cellStyle name="常规 443" xfId="81"/>
    <cellStyle name="常规 2 2 2 5" xfId="82"/>
    <cellStyle name="强调文字颜色 2" xfId="83" builtinId="33"/>
    <cellStyle name="标题 4 5 3" xfId="84"/>
    <cellStyle name="PSHeading 4" xfId="85"/>
    <cellStyle name="链接单元格" xfId="86" builtinId="24"/>
    <cellStyle name="60% - 强调文字颜色 4 2 3" xfId="87"/>
    <cellStyle name="差_0605石屏" xfId="88"/>
    <cellStyle name="汇总" xfId="89" builtinId="25"/>
    <cellStyle name="好" xfId="90" builtinId="26"/>
    <cellStyle name="适中 8" xfId="91"/>
    <cellStyle name="20% - 强调文字颜色 3 3" xfId="92"/>
    <cellStyle name="输出 3 3" xfId="93"/>
    <cellStyle name="适中" xfId="94" builtinId="28"/>
    <cellStyle name="20% - 强调文字颜色 5" xfId="95" builtinId="46"/>
    <cellStyle name="链接单元格 7" xfId="96"/>
    <cellStyle name="常规 8 2" xfId="97"/>
    <cellStyle name="常规 442" xfId="98"/>
    <cellStyle name="常规 2 2 2 4" xfId="99"/>
    <cellStyle name="强调文字颜色 1" xfId="100" builtinId="29"/>
    <cellStyle name="千位分隔 6 2" xfId="101"/>
    <cellStyle name="标题 4 5 2" xfId="102"/>
    <cellStyle name="编号 3 2" xfId="103"/>
    <cellStyle name="20% - 强调文字颜色 1" xfId="104" builtinId="30"/>
    <cellStyle name="链接单元格 3" xfId="105"/>
    <cellStyle name="常规 433" xfId="106"/>
    <cellStyle name="常规 428" xfId="107"/>
    <cellStyle name="汇总 3 3" xfId="108"/>
    <cellStyle name="Accent6 - 20% 2 2" xfId="109"/>
    <cellStyle name="40% - 强调文字颜色 1" xfId="110" builtinId="31"/>
    <cellStyle name="标题 5 4" xfId="111"/>
    <cellStyle name="20% - 强调文字颜色 2" xfId="112" builtinId="34"/>
    <cellStyle name="链接单元格 4" xfId="113"/>
    <cellStyle name="常规 434" xfId="114"/>
    <cellStyle name="常规 429" xfId="115"/>
    <cellStyle name="40% - 强调文字颜色 2" xfId="116" builtinId="35"/>
    <cellStyle name="检查单元格 3 4" xfId="117"/>
    <cellStyle name="Accent2 - 40% 2" xfId="118"/>
    <cellStyle name="差_11大理 2 2" xfId="119"/>
    <cellStyle name="强调文字颜色 3" xfId="120" builtinId="37"/>
    <cellStyle name="Accent2 - 40% 3" xfId="121"/>
    <cellStyle name="好_2008年地州对账表(国库资金）" xfId="122"/>
    <cellStyle name="PSChar" xfId="123"/>
    <cellStyle name="强调文字颜色 4" xfId="124" builtinId="41"/>
    <cellStyle name="20% - 强调文字颜色 4" xfId="125" builtinId="42"/>
    <cellStyle name="链接单元格 6" xfId="126"/>
    <cellStyle name="常规 441" xfId="127"/>
    <cellStyle name="常规 436" xfId="128"/>
    <cellStyle name="40% - 强调文字颜色 4" xfId="129" builtinId="43"/>
    <cellStyle name="强调文字颜色 5" xfId="130" builtinId="45"/>
    <cellStyle name="常规_exceltmp1 2" xfId="131"/>
    <cellStyle name="计算 4" xfId="132"/>
    <cellStyle name="60% - 强调文字颜色 5 2 2 2" xfId="133"/>
    <cellStyle name="常规 2 5 3 2" xfId="134"/>
    <cellStyle name="40% - 强调文字颜色 5" xfId="135" builtinId="47"/>
    <cellStyle name="标题 1 4 2" xfId="136"/>
    <cellStyle name="60% - 强调文字颜色 5" xfId="137" builtinId="48"/>
    <cellStyle name="Accent6 6" xfId="138"/>
    <cellStyle name="强调文字颜色 6" xfId="139" builtinId="49"/>
    <cellStyle name="40% - 强调文字颜色 6" xfId="140" builtinId="51"/>
    <cellStyle name="_弱电系统设备配置报价清单" xfId="141"/>
    <cellStyle name="标题 1 4 3" xfId="142"/>
    <cellStyle name="60% - 强调文字颜色 6" xfId="143" builtinId="52"/>
    <cellStyle name="Accent6 7" xfId="144"/>
    <cellStyle name="适中 5 2" xfId="145"/>
    <cellStyle name="常规 3 2 3 2" xfId="146"/>
    <cellStyle name="Accent2 - 20% 2" xfId="147"/>
    <cellStyle name="_Book1_2 2" xfId="148"/>
    <cellStyle name="_Book1_2 3" xfId="149"/>
    <cellStyle name="适中 5 3" xfId="150"/>
    <cellStyle name="Accent2 - 20% 3" xfId="151"/>
    <cellStyle name="常规 2 12 2"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常规 2 5 4 2" xfId="162"/>
    <cellStyle name="百分比 2 2 5" xfId="163"/>
    <cellStyle name="_Book1_2 2 2 2" xfId="164"/>
    <cellStyle name="百分比 2 2 4 2" xfId="165"/>
    <cellStyle name="超级链接 2 2" xfId="166"/>
    <cellStyle name="_Book1_3 2" xfId="167"/>
    <cellStyle name="_Book1" xfId="168"/>
    <cellStyle name="常规 2 7 2" xfId="169"/>
    <cellStyle name="_Book1_2" xfId="170"/>
    <cellStyle name="适中 5" xfId="171"/>
    <cellStyle name="Accent2 - 20%" xfId="172"/>
    <cellStyle name="常规 3 2 3" xfId="173"/>
    <cellStyle name="差_2008年地州对账表(国库资金） 3" xfId="174"/>
    <cellStyle name="_Book1_2 3 2" xfId="175"/>
    <cellStyle name="百分比 2 3 4" xfId="176"/>
    <cellStyle name="常规 2 16" xfId="177"/>
    <cellStyle name="_Book1_2 4" xfId="178"/>
    <cellStyle name="_Book1_3" xfId="179"/>
    <cellStyle name="Accent1 4 2" xfId="180"/>
    <cellStyle name="超级链接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链接单元格 3 2 2" xfId="202"/>
    <cellStyle name="常规 11 4" xfId="203"/>
    <cellStyle name="20% - 强调文字颜色 1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适中 7" xfId="212"/>
    <cellStyle name="20% - 强调文字颜色 3 2" xfId="213"/>
    <cellStyle name="常规 3 2 5"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解释性文本 3 2 2" xfId="230"/>
    <cellStyle name="20% - 强调文字颜色 6 3" xfId="231"/>
    <cellStyle name="40% - 强调文字颜色 1 2" xfId="232"/>
    <cellStyle name="常规 4 3 5" xfId="233"/>
    <cellStyle name="40% - 强调文字颜色 1 2 2" xfId="234"/>
    <cellStyle name="40% - 强调文字颜色 1 3" xfId="235"/>
    <cellStyle name="常规 9 2"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千位分隔 5" xfId="248"/>
    <cellStyle name="标题 4 4" xfId="249"/>
    <cellStyle name="40% - 强调文字颜色 4 2 2" xfId="250"/>
    <cellStyle name="40% - 强调文字颜色 4 3" xfId="251"/>
    <cellStyle name="计算 3 3" xfId="252"/>
    <cellStyle name="常规_2007年云南省向人大报送政府收支预算表格式编制过程表 3 2" xfId="253"/>
    <cellStyle name="Accent6 - 20% 2" xfId="254"/>
    <cellStyle name="40% - 强调文字颜色 5 2" xfId="255"/>
    <cellStyle name="好 2 3" xfId="256"/>
    <cellStyle name="40% - 强调文字颜色 5 2 2" xfId="257"/>
    <cellStyle name="计算 4 2 2" xfId="258"/>
    <cellStyle name="60% - 强调文字颜色 4 3" xfId="259"/>
    <cellStyle name="40% - 强调文字颜色 5 3" xfId="260"/>
    <cellStyle name="好 2 4" xfId="261"/>
    <cellStyle name="标题 2 2 4" xfId="262"/>
    <cellStyle name="40% - 强调文字颜色 6 2" xfId="263"/>
    <cellStyle name="好 3 3" xfId="264"/>
    <cellStyle name="百分比 2 9" xfId="265"/>
    <cellStyle name="适中 2 2"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商品名称 2 2" xfId="278"/>
    <cellStyle name="标题 3 2 4" xfId="279"/>
    <cellStyle name="好 7" xfId="280"/>
    <cellStyle name="60% - 强调文字颜色 1 2 3" xfId="281"/>
    <cellStyle name="百分比 2 3 4 2" xfId="282"/>
    <cellStyle name="60% - 强调文字颜色 1 3" xfId="283"/>
    <cellStyle name="千位分隔 2 3" xfId="284"/>
    <cellStyle name="60% - 强调文字颜色 1 3 2" xfId="285"/>
    <cellStyle name="Accent6 3 2" xfId="286"/>
    <cellStyle name="常规 5" xfId="287"/>
    <cellStyle name="输出 4 4" xfId="288"/>
    <cellStyle name="60% - 强调文字颜色 2 2" xfId="289"/>
    <cellStyle name="常规 5 3" xfId="290"/>
    <cellStyle name="60% - 强调文字颜色 2 2 3" xfId="291"/>
    <cellStyle name="Accent6 - 60%" xfId="292"/>
    <cellStyle name="常规 6 2" xfId="293"/>
    <cellStyle name="60% - 强调文字颜色 2 3 2" xfId="294"/>
    <cellStyle name="注释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_exceltmp1" xfId="313"/>
    <cellStyle name="60% - 强调文字颜色 5 2 2" xfId="314"/>
    <cellStyle name="常规 2 5 3" xfId="315"/>
    <cellStyle name="60% - 强调文字颜色 5 2 3" xfId="316"/>
    <cellStyle name="常规 2 5 4" xfId="317"/>
    <cellStyle name="百分比 2 10" xfId="318"/>
    <cellStyle name="常规 2 2 2 3 2" xfId="319"/>
    <cellStyle name="60% - 强调文字颜色 5 3" xfId="320"/>
    <cellStyle name="60% - 强调文字颜色 5 3 2" xfId="321"/>
    <cellStyle name="常规 2 6 3" xfId="322"/>
    <cellStyle name="RowLevel_0"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常规 2 3 3 3" xfId="337"/>
    <cellStyle name="Accent5 - 20%"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注释 4 2 2" xfId="350"/>
    <cellStyle name="常规 17 2" xfId="351"/>
    <cellStyle name="Accent1 - 60% 3" xfId="352"/>
    <cellStyle name="标题 1 6" xfId="353"/>
    <cellStyle name="Date 3" xfId="354"/>
    <cellStyle name="Accent1 2" xfId="355"/>
    <cellStyle name="Currency [0]_!!!GO" xfId="356"/>
    <cellStyle name="Accent1 2 2" xfId="357"/>
    <cellStyle name="Accent1 3" xfId="358"/>
    <cellStyle name="Accent1 3 2" xfId="359"/>
    <cellStyle name="常规 2" xfId="360"/>
    <cellStyle name="Accent1 5 2" xfId="361"/>
    <cellStyle name="部门 3 2" xfId="362"/>
    <cellStyle name="Accent1 6" xfId="363"/>
    <cellStyle name="常规 2 2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常规 9 3" xfId="374"/>
    <cellStyle name="Header1 2" xfId="375"/>
    <cellStyle name="强调文字颜色 5 2 2 2" xfId="376"/>
    <cellStyle name="Accent2 - 40% 2 2" xfId="377"/>
    <cellStyle name="输入 2 4" xfId="378"/>
    <cellStyle name="日期 2" xfId="379"/>
    <cellStyle name="Accent2 - 60% 2" xfId="380"/>
    <cellStyle name="Accent5 - 40% 3" xfId="381"/>
    <cellStyle name="日期 2 2" xfId="382"/>
    <cellStyle name="Accent2 - 60% 2 2" xfId="383"/>
    <cellStyle name="日期 3" xfId="384"/>
    <cellStyle name="Accent2 - 60% 3" xfId="385"/>
    <cellStyle name="Accent2 2" xfId="386"/>
    <cellStyle name="强调文字颜色 4 3" xfId="387"/>
    <cellStyle name="t"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Accent5 6" xfId="414"/>
    <cellStyle name="汇总 3" xfId="415"/>
    <cellStyle name="差_0605石屏 3" xfId="416"/>
    <cellStyle name="标题 1 3 2"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百分比 2 6 2" xfId="426"/>
    <cellStyle name="常规 15 2 2" xfId="427"/>
    <cellStyle name="TextStyle" xfId="428"/>
    <cellStyle name="Accent3 - 40% 3" xfId="429"/>
    <cellStyle name="捠壿 [0.00]_Region Orders (2)" xfId="430"/>
    <cellStyle name="Accent4 - 60%" xfId="431"/>
    <cellStyle name="Accent3 - 60%" xfId="432"/>
    <cellStyle name="Accent4 5 2" xfId="433"/>
    <cellStyle name="Accent3 - 60% 2" xfId="434"/>
    <cellStyle name="好_M01-1 3" xfId="435"/>
    <cellStyle name="Accent3 - 60% 2 2" xfId="436"/>
    <cellStyle name="编号" xfId="437"/>
    <cellStyle name="常规 17 2 2" xfId="438"/>
    <cellStyle name="Accent3 - 60% 3" xfId="439"/>
    <cellStyle name="Accent3 2" xfId="440"/>
    <cellStyle name="Accent3 2 2" xfId="441"/>
    <cellStyle name="comma zerodec" xfId="442"/>
    <cellStyle name="Accent3 3" xfId="443"/>
    <cellStyle name="Accent3 3 2" xfId="444"/>
    <cellStyle name="解释性文本 2" xfId="445"/>
    <cellStyle name="Accent3 4" xfId="446"/>
    <cellStyle name="解释性文本 3" xfId="447"/>
    <cellStyle name="Accent3 5" xfId="448"/>
    <cellStyle name="解释性文本 3 2" xfId="449"/>
    <cellStyle name="Accent3 5 2" xfId="450"/>
    <cellStyle name="Moneda_96 Risk" xfId="451"/>
    <cellStyle name="解释性文本 4" xfId="452"/>
    <cellStyle name="Accent3 6" xfId="453"/>
    <cellStyle name="常规 2 2 5 2" xfId="454"/>
    <cellStyle name="Accent3 7" xfId="455"/>
    <cellStyle name="解释性文本 5" xfId="456"/>
    <cellStyle name="差 2" xfId="457"/>
    <cellStyle name="Accent3 8" xfId="458"/>
    <cellStyle name="解释性文本 6" xfId="459"/>
    <cellStyle name="差 3" xfId="460"/>
    <cellStyle name="常规 2 7 3 2" xfId="461"/>
    <cellStyle name="Accent3 9" xfId="462"/>
    <cellStyle name="解释性文本 7" xfId="463"/>
    <cellStyle name="差 4" xfId="464"/>
    <cellStyle name="百分比 2" xfId="465"/>
    <cellStyle name="Accent4" xfId="466"/>
    <cellStyle name="Accent4 - 20%" xfId="467"/>
    <cellStyle name="差 4 2 2" xfId="468"/>
    <cellStyle name="百分比 2 2 2" xfId="469"/>
    <cellStyle name="常规 2 4 2 4" xfId="470"/>
    <cellStyle name="Accent4 - 20% 2" xfId="471"/>
    <cellStyle name="百分比 2 2 2 2" xfId="472"/>
    <cellStyle name="Accent4 - 20% 2 2" xfId="473"/>
    <cellStyle name="百分比 2 2 2 2 2" xfId="474"/>
    <cellStyle name="Accent4 - 20% 3" xfId="475"/>
    <cellStyle name="百分比 2 2 2 3" xfId="476"/>
    <cellStyle name="强调 2 2" xfId="477"/>
    <cellStyle name="输入 4" xfId="478"/>
    <cellStyle name="Accent4 - 40%" xfId="479"/>
    <cellStyle name="百分比 2 4 2" xfId="480"/>
    <cellStyle name="常规 3 3" xfId="481"/>
    <cellStyle name="输入 4 2" xfId="482"/>
    <cellStyle name="Accent4 - 40% 2" xfId="483"/>
    <cellStyle name="百分比 2 4 2 2" xfId="484"/>
    <cellStyle name="Accent6 - 40%" xfId="485"/>
    <cellStyle name="常规 3 3 2" xfId="486"/>
    <cellStyle name="输入 4 2 2" xfId="487"/>
    <cellStyle name="Accent4 - 40% 2 2" xfId="488"/>
    <cellStyle name="Accent6 - 40% 2" xfId="489"/>
    <cellStyle name="商品名称 4" xfId="490"/>
    <cellStyle name="常规 3 4" xfId="491"/>
    <cellStyle name="输入 4 3" xfId="492"/>
    <cellStyle name="Accent4 - 40% 3" xfId="493"/>
    <cellStyle name="Accent4 - 60% 2" xfId="494"/>
    <cellStyle name="标题 7 4" xfId="495"/>
    <cellStyle name="Accent4 - 60% 2 2" xfId="496"/>
    <cellStyle name="PSSpacer" xfId="497"/>
    <cellStyle name="Accent4 - 60% 3" xfId="498"/>
    <cellStyle name="Accent6" xfId="499"/>
    <cellStyle name="Accent4 2" xfId="500"/>
    <cellStyle name="Accent4 3" xfId="501"/>
    <cellStyle name="New Times Roman" xfId="502"/>
    <cellStyle name="Accent4 4" xfId="503"/>
    <cellStyle name="借出原因" xfId="504"/>
    <cellStyle name="PSHeading 5" xfId="505"/>
    <cellStyle name="Accent4 4 2" xfId="506"/>
    <cellStyle name="标题 1 2 2" xfId="507"/>
    <cellStyle name="百分比 4 2 2" xfId="508"/>
    <cellStyle name="Accent4 6" xfId="509"/>
    <cellStyle name="常规 2 2 6 2" xfId="510"/>
    <cellStyle name="标题 1 2 3" xfId="511"/>
    <cellStyle name="Accent4 7" xfId="512"/>
    <cellStyle name="标题 1 2 4" xfId="513"/>
    <cellStyle name="Accent4 8" xfId="514"/>
    <cellStyle name="Accent5" xfId="515"/>
    <cellStyle name="常规 2 3 3 3 2" xfId="516"/>
    <cellStyle name="Accent5 - 20% 2" xfId="517"/>
    <cellStyle name="Accent5 - 20% 2 2" xfId="518"/>
    <cellStyle name="Accent5 - 20% 3" xfId="519"/>
    <cellStyle name="Input [yellow] 2 2 2" xfId="520"/>
    <cellStyle name="Accent5 - 40%" xfId="521"/>
    <cellStyle name="好 4 2" xfId="522"/>
    <cellStyle name="常规 12" xfId="523"/>
    <cellStyle name="Accent5 - 60%" xfId="524"/>
    <cellStyle name="标题 2 3 3" xfId="525"/>
    <cellStyle name="好 4 2 2" xfId="526"/>
    <cellStyle name="常规 12 2" xfId="527"/>
    <cellStyle name="Accent5 - 60% 2" xfId="528"/>
    <cellStyle name="Accent5 3" xfId="529"/>
    <cellStyle name="Category" xfId="530"/>
    <cellStyle name="Accent5 3 2" xfId="531"/>
    <cellStyle name="标题 2 3" xfId="532"/>
    <cellStyle name="Category 2" xfId="533"/>
    <cellStyle name="Accent5 4 2" xfId="534"/>
    <cellStyle name="标题 3 3" xfId="535"/>
    <cellStyle name="Comma [0]_!!!GO" xfId="536"/>
    <cellStyle name="Accent5 5" xfId="537"/>
    <cellStyle name="汇总 2" xfId="538"/>
    <cellStyle name="差_0605石屏 2" xfId="539"/>
    <cellStyle name="Accent5 5 2" xfId="540"/>
    <cellStyle name="汇总 2 2" xfId="541"/>
    <cellStyle name="差_0605石屏 2 2" xfId="542"/>
    <cellStyle name="标题 1 3 3" xfId="543"/>
    <cellStyle name="Accent5 7" xfId="544"/>
    <cellStyle name="汇总 4" xfId="545"/>
    <cellStyle name="标题 1 3 4" xfId="546"/>
    <cellStyle name="Accent5 8" xfId="547"/>
    <cellStyle name="汇总 5" xfId="548"/>
    <cellStyle name="百分比 2 3 2 2 2" xfId="549"/>
    <cellStyle name="Accent6 - 20%" xfId="550"/>
    <cellStyle name="Accent6 - 40% 2 2" xfId="551"/>
    <cellStyle name="标题 3 4 4" xfId="552"/>
    <cellStyle name="Accent6 - 40% 3" xfId="553"/>
    <cellStyle name="常规 3 3 3" xfId="554"/>
    <cellStyle name="常规_2007年云南省向人大报送政府收支预算表格式编制过程表" xfId="555"/>
    <cellStyle name="ColLevel_0" xfId="556"/>
    <cellStyle name="Accent6 - 60% 2" xfId="557"/>
    <cellStyle name="Accent6 - 60% 3" xfId="558"/>
    <cellStyle name="标题 1 4 4" xfId="559"/>
    <cellStyle name="Accent6 8" xfId="560"/>
    <cellStyle name="百分比 2 4 3" xfId="561"/>
    <cellStyle name="Comma_!!!GO" xfId="562"/>
    <cellStyle name="Currency_!!!GO" xfId="563"/>
    <cellStyle name="标题 3 3 2" xfId="564"/>
    <cellStyle name="分级显示列_1_Book1" xfId="565"/>
    <cellStyle name="Currency1" xfId="566"/>
    <cellStyle name="好 4 3" xfId="567"/>
    <cellStyle name="常规 13" xfId="568"/>
    <cellStyle name="标题 2 3 4" xfId="569"/>
    <cellStyle name="常规 2 2 11 2" xfId="570"/>
    <cellStyle name="Date 2" xfId="571"/>
    <cellStyle name="Date 2 2" xfId="572"/>
    <cellStyle name="差_0502通海县 3" xfId="573"/>
    <cellStyle name="Dollar (zero dec)" xfId="574"/>
    <cellStyle name="常规 5 2 2 2" xfId="575"/>
    <cellStyle name="Grey" xfId="576"/>
    <cellStyle name="标题 2 2" xfId="577"/>
    <cellStyle name="百分比 5 2" xfId="578"/>
    <cellStyle name="常规 2 3 6" xfId="579"/>
    <cellStyle name="Header1" xfId="580"/>
    <cellStyle name="强调文字颜色 5 2 2" xfId="581"/>
    <cellStyle name="Header2 2 2" xfId="582"/>
    <cellStyle name="Header2 3" xfId="583"/>
    <cellStyle name="Input [yellow]" xfId="584"/>
    <cellStyle name="千位分隔 2 4" xfId="585"/>
    <cellStyle name="Input [yellow] 2" xfId="586"/>
    <cellStyle name="千位分隔 2 4 2" xfId="587"/>
    <cellStyle name="Input [yellow] 2 2" xfId="588"/>
    <cellStyle name="Input [yellow] 2 3" xfId="589"/>
    <cellStyle name="常规 4 3 4 2" xfId="590"/>
    <cellStyle name="Input [yellow] 3" xfId="591"/>
    <cellStyle name="Input [yellow] 3 2" xfId="592"/>
    <cellStyle name="强调文字颜色 3 3" xfId="593"/>
    <cellStyle name="常规 2 10" xfId="594"/>
    <cellStyle name="Input Cells" xfId="595"/>
    <cellStyle name="Linked Cells" xfId="596"/>
    <cellStyle name="标题 6 3" xfId="597"/>
    <cellStyle name="Millares [0]_96 Risk" xfId="598"/>
    <cellStyle name="部门 2 2" xfId="599"/>
    <cellStyle name="常规 10 41 2" xfId="600"/>
    <cellStyle name="Millares_96 Risk" xfId="601"/>
    <cellStyle name="常规 2 2 2 2" xfId="602"/>
    <cellStyle name="Milliers [0]_!!!GO" xfId="603"/>
    <cellStyle name="千位分隔 2 3 2" xfId="604"/>
    <cellStyle name="Moneda [0]_96 Risk" xfId="605"/>
    <cellStyle name="Month" xfId="606"/>
    <cellStyle name="标题 1 2 2 2" xfId="607"/>
    <cellStyle name="数量 3" xfId="608"/>
    <cellStyle name="数量 3 2" xfId="609"/>
    <cellStyle name="Month 2" xfId="610"/>
    <cellStyle name="no dec" xfId="611"/>
    <cellStyle name="PSHeading 2" xfId="612"/>
    <cellStyle name="百分比 10" xfId="613"/>
    <cellStyle name="no dec 2" xfId="614"/>
    <cellStyle name="PSHeading 2 2" xfId="615"/>
    <cellStyle name="常规 450" xfId="616"/>
    <cellStyle name="no dec 2 2" xfId="617"/>
    <cellStyle name="PSHeading 2 2 2" xfId="618"/>
    <cellStyle name="百分比 3 3 2" xfId="619"/>
    <cellStyle name="no dec 3" xfId="620"/>
    <cellStyle name="PSHeading 2 3" xfId="621"/>
    <cellStyle name="Normal - Style1" xfId="622"/>
    <cellStyle name="百分比 2 5 2" xfId="623"/>
    <cellStyle name="Normal_!!!GO" xfId="624"/>
    <cellStyle name="per.style" xfId="625"/>
    <cellStyle name="输入 3 3" xfId="626"/>
    <cellStyle name="常规 2 9 3" xfId="627"/>
    <cellStyle name="PSInt" xfId="628"/>
    <cellStyle name="常规 2 4" xfId="629"/>
    <cellStyle name="常规 94" xfId="630"/>
    <cellStyle name="Percent [2] 2" xfId="631"/>
    <cellStyle name="t_HVAC Equipment (3)" xfId="632"/>
    <cellStyle name="常规 2 3 4" xfId="633"/>
    <cellStyle name="Percent_!!!GO" xfId="634"/>
    <cellStyle name="常规 2 3 2 3 2" xfId="635"/>
    <cellStyle name="Pourcentage_pldt" xfId="636"/>
    <cellStyle name="标题 5" xfId="637"/>
    <cellStyle name="解释性文本 2 3" xfId="638"/>
    <cellStyle name="百分比 8" xfId="639"/>
    <cellStyle name="强调文字颜色 4 2" xfId="640"/>
    <cellStyle name="PSChar 2" xfId="641"/>
    <cellStyle name="PSDate" xfId="642"/>
    <cellStyle name="编号 2 2" xfId="643"/>
    <cellStyle name="PSHeading 3 3" xfId="644"/>
    <cellStyle name="PSDate 2" xfId="645"/>
    <cellStyle name="编号 2 2 2" xfId="646"/>
    <cellStyle name="标题 4 4 2 2" xfId="647"/>
    <cellStyle name="PSDec" xfId="648"/>
    <cellStyle name="常规 10" xfId="649"/>
    <cellStyle name="PSDec 2" xfId="650"/>
    <cellStyle name="编号 4" xfId="651"/>
    <cellStyle name="常规 16 2" xfId="652"/>
    <cellStyle name="PSHeading" xfId="653"/>
    <cellStyle name="常规 451" xfId="654"/>
    <cellStyle name="PSHeading 2 2 3" xfId="655"/>
    <cellStyle name="PSHeading 2 4" xfId="656"/>
    <cellStyle name="PSHeading 3" xfId="657"/>
    <cellStyle name="常规 2 9 3 2" xfId="658"/>
    <cellStyle name="PSInt 2" xfId="659"/>
    <cellStyle name="常规 2 4 2" xfId="660"/>
    <cellStyle name="输入 3" xfId="661"/>
    <cellStyle name="常规 2 9" xfId="662"/>
    <cellStyle name="PSSpacer 2" xfId="663"/>
    <cellStyle name="sstot 2" xfId="664"/>
    <cellStyle name="Standard_AREAS" xfId="665"/>
    <cellStyle name="强调文字颜色 4 3 2" xfId="666"/>
    <cellStyle name="t 2" xfId="667"/>
    <cellStyle name="常规 2 3 4 2" xfId="668"/>
    <cellStyle name="t_HVAC Equipment (3) 2" xfId="669"/>
    <cellStyle name="百分比 2 11" xfId="670"/>
    <cellStyle name="千位分隔 2 2" xfId="671"/>
    <cellStyle name="百分比 2 3 5" xfId="672"/>
    <cellStyle name="百分比 2 11 2" xfId="673"/>
    <cellStyle name="千位分隔 3" xfId="674"/>
    <cellStyle name="标题 4 2" xfId="675"/>
    <cellStyle name="解释性文本 2 2 2" xfId="676"/>
    <cellStyle name="百分比 7 2" xfId="677"/>
    <cellStyle name="百分比 2 12" xfId="678"/>
    <cellStyle name="标题 10" xfId="679"/>
    <cellStyle name="差 4 2" xfId="680"/>
    <cellStyle name="百分比 2 2" xfId="681"/>
    <cellStyle name="百分比 2 2 3" xfId="682"/>
    <cellStyle name="百分比 2 2 3 2" xfId="683"/>
    <cellStyle name="百分比 2 3" xfId="684"/>
    <cellStyle name="常规_Sheet3" xfId="685"/>
    <cellStyle name="百分比 2 3 2" xfId="686"/>
    <cellStyle name="常规 2 14" xfId="687"/>
    <cellStyle name="百分比 2 3 2 2" xfId="688"/>
    <cellStyle name="常规 2 14 2" xfId="689"/>
    <cellStyle name="百分比 2 3 2 3" xfId="690"/>
    <cellStyle name="百分比 2 3 3" xfId="691"/>
    <cellStyle name="常规 2 15" xfId="692"/>
    <cellStyle name="百分比 2 3 3 2" xfId="693"/>
    <cellStyle name="百分比 2 4" xfId="694"/>
    <cellStyle name="百分比 2 4 3 2" xfId="695"/>
    <cellStyle name="百分比 2 4 4" xfId="696"/>
    <cellStyle name="百分比 2 5" xfId="697"/>
    <cellStyle name="常规 15 2" xfId="698"/>
    <cellStyle name="百分比 2 6" xfId="699"/>
    <cellStyle name="标题 2 2 2" xfId="700"/>
    <cellStyle name="常规 15 3" xfId="701"/>
    <cellStyle name="百分比 2 7" xfId="702"/>
    <cellStyle name="标题 2 2 3" xfId="703"/>
    <cellStyle name="百分比 2 8" xfId="704"/>
    <cellStyle name="百分比 3" xfId="705"/>
    <cellStyle name="百分比 3 2" xfId="706"/>
    <cellStyle name="百分比 3 2 2" xfId="707"/>
    <cellStyle name="百分比 3 3" xfId="708"/>
    <cellStyle name="编号 2" xfId="709"/>
    <cellStyle name="百分比 3 4" xfId="710"/>
    <cellStyle name="常规 2 2 6" xfId="711"/>
    <cellStyle name="百分比 4 2" xfId="712"/>
    <cellStyle name="标题 1 2" xfId="713"/>
    <cellStyle name="百分比 6 2" xfId="714"/>
    <cellStyle name="标题 3 2" xfId="715"/>
    <cellStyle name="标题 5 2" xfId="716"/>
    <cellStyle name="百分比 8 2" xfId="717"/>
    <cellStyle name="标题 6" xfId="718"/>
    <cellStyle name="解释性文本 2 4" xfId="719"/>
    <cellStyle name="百分比 9" xfId="720"/>
    <cellStyle name="标题 6 2" xfId="721"/>
    <cellStyle name="百分比 9 2" xfId="722"/>
    <cellStyle name="标题1 4" xfId="723"/>
    <cellStyle name="捠壿_Region Orders (2)" xfId="724"/>
    <cellStyle name="编号 2 3" xfId="725"/>
    <cellStyle name="编号 3" xfId="726"/>
    <cellStyle name="标题 1 3 2 2" xfId="727"/>
    <cellStyle name="标题 1 5 3" xfId="728"/>
    <cellStyle name="标题 2 4 2" xfId="729"/>
    <cellStyle name="常规 17 3" xfId="730"/>
    <cellStyle name="标题 1 7" xfId="731"/>
    <cellStyle name="常规 11" xfId="732"/>
    <cellStyle name="标题 2 3 2" xfId="733"/>
    <cellStyle name="常规 11 2" xfId="734"/>
    <cellStyle name="标题 2 3 2 2" xfId="735"/>
    <cellStyle name="标题 2 4" xfId="736"/>
    <cellStyle name="标题 2 4 2 2" xfId="737"/>
    <cellStyle name="标题 2 4 3" xfId="738"/>
    <cellStyle name="好 5 2" xfId="739"/>
    <cellStyle name="标题 3 2 2 2" xfId="740"/>
    <cellStyle name="标题 2 4 4" xfId="741"/>
    <cellStyle name="标题 2 5" xfId="742"/>
    <cellStyle name="常规 18 3" xfId="743"/>
    <cellStyle name="标题 2 7" xfId="744"/>
    <cellStyle name="标题 2 5 2" xfId="745"/>
    <cellStyle name="标题 2 5 3" xfId="746"/>
    <cellStyle name="常规 5 42" xfId="747"/>
    <cellStyle name="常规 18 2" xfId="748"/>
    <cellStyle name="标题 2 6" xfId="749"/>
    <cellStyle name="好 5" xfId="750"/>
    <cellStyle name="标题 3 2 2" xfId="751"/>
    <cellStyle name="好 6" xfId="752"/>
    <cellStyle name="标题 3 2 3" xfId="753"/>
    <cellStyle name="标题 3 4 3" xfId="754"/>
    <cellStyle name="标题 3 3 2 2" xfId="755"/>
    <cellStyle name="标题 3 3 3" xfId="756"/>
    <cellStyle name="商品名称 3 2" xfId="757"/>
    <cellStyle name="标题 3 3 4" xfId="758"/>
    <cellStyle name="标题 3 4" xfId="759"/>
    <cellStyle name="标题 3 4 2" xfId="760"/>
    <cellStyle name="标题 4 4 3" xfId="761"/>
    <cellStyle name="标题 3 4 2 2" xfId="762"/>
    <cellStyle name="标题 3 5" xfId="763"/>
    <cellStyle name="标题 3 5 2" xfId="764"/>
    <cellStyle name="常规 9" xfId="765"/>
    <cellStyle name="标题 3 5 3" xfId="766"/>
    <cellStyle name="常规 19 2" xfId="767"/>
    <cellStyle name="标题 3 6" xfId="768"/>
    <cellStyle name="常规 19 3" xfId="769"/>
    <cellStyle name="数量 2 2 2" xfId="770"/>
    <cellStyle name="标题 3 7" xfId="771"/>
    <cellStyle name="千位分隔 3 2" xfId="772"/>
    <cellStyle name="标题 4 2 2" xfId="773"/>
    <cellStyle name="千位分隔 3 2 2" xfId="774"/>
    <cellStyle name="标题 4 2 2 2" xfId="775"/>
    <cellStyle name="千位分隔 3 3" xfId="776"/>
    <cellStyle name="标题 4 2 3" xfId="777"/>
    <cellStyle name="标题 4 2 4" xfId="778"/>
    <cellStyle name="千位分隔 4" xfId="779"/>
    <cellStyle name="标题 4 3" xfId="780"/>
    <cellStyle name="千位分隔 4 2" xfId="781"/>
    <cellStyle name="标题 4 3 2" xfId="782"/>
    <cellStyle name="标题 4 3 2 2" xfId="783"/>
    <cellStyle name="标题 4 3 3" xfId="784"/>
    <cellStyle name="标题 4 3 4" xfId="785"/>
    <cellStyle name="千位分隔 5 2" xfId="786"/>
    <cellStyle name="标题 4 4 2" xfId="787"/>
    <cellStyle name="标题 4 4 4" xfId="788"/>
    <cellStyle name="千位分隔 6" xfId="789"/>
    <cellStyle name="标题 4 5" xfId="790"/>
    <cellStyle name="差_1110洱源" xfId="791"/>
    <cellStyle name="常规 25 2" xfId="792"/>
    <cellStyle name="千位分隔 7" xfId="793"/>
    <cellStyle name="标题 4 6" xfId="794"/>
    <cellStyle name="千位分隔 8" xfId="795"/>
    <cellStyle name="标题 4 7" xfId="796"/>
    <cellStyle name="标题 5 2 2" xfId="797"/>
    <cellStyle name="标题 5 3" xfId="798"/>
    <cellStyle name="标题 6 4" xfId="799"/>
    <cellStyle name="标题 7" xfId="800"/>
    <cellStyle name="标题 7 2" xfId="801"/>
    <cellStyle name="标题 7 2 2" xfId="802"/>
    <cellStyle name="标题 7 3" xfId="803"/>
    <cellStyle name="标题 8" xfId="804"/>
    <cellStyle name="常规 2 7" xfId="805"/>
    <cellStyle name="标题 8 2" xfId="806"/>
    <cellStyle name="输入 2" xfId="807"/>
    <cellStyle name="常规 2 8" xfId="808"/>
    <cellStyle name="标题 8 3" xfId="809"/>
    <cellStyle name="标题 9" xfId="810"/>
    <cellStyle name="常规 2 2 2 2 2 2" xfId="811"/>
    <cellStyle name="标题1" xfId="812"/>
    <cellStyle name="标题1 2" xfId="813"/>
    <cellStyle name="好_0605石屏 3" xfId="814"/>
    <cellStyle name="标题1 2 2" xfId="815"/>
    <cellStyle name="标题1 2 2 2" xfId="816"/>
    <cellStyle name="差 5 2" xfId="817"/>
    <cellStyle name="标题1 2 3" xfId="818"/>
    <cellStyle name="标题1 3" xfId="819"/>
    <cellStyle name="标题1 3 2" xfId="820"/>
    <cellStyle name="表标题" xfId="821"/>
    <cellStyle name="表标题 2" xfId="822"/>
    <cellStyle name="常规 2 2" xfId="823"/>
    <cellStyle name="部门" xfId="824"/>
    <cellStyle name="常规 2 2 2" xfId="825"/>
    <cellStyle name="部门 2" xfId="826"/>
    <cellStyle name="常规 10 41" xfId="827"/>
    <cellStyle name="常规 2 2 2 2 2" xfId="828"/>
    <cellStyle name="部门 2 2 2" xfId="829"/>
    <cellStyle name="常规 2 2 2 3" xfId="830"/>
    <cellStyle name="部门 2 3" xfId="831"/>
    <cellStyle name="常规 2 2 3" xfId="832"/>
    <cellStyle name="部门 3" xfId="833"/>
    <cellStyle name="解释性文本 5 2" xfId="834"/>
    <cellStyle name="差 2 2" xfId="835"/>
    <cellStyle name="差 2 2 2" xfId="836"/>
    <cellStyle name="解释性文本 5 3" xfId="837"/>
    <cellStyle name="差 2 3" xfId="838"/>
    <cellStyle name="差 2 4" xfId="839"/>
    <cellStyle name="差 3 2" xfId="840"/>
    <cellStyle name="差_0605石屏县" xfId="841"/>
    <cellStyle name="警告文本 6" xfId="842"/>
    <cellStyle name="差 3 2 2" xfId="843"/>
    <cellStyle name="差 3 3" xfId="844"/>
    <cellStyle name="差 3 4" xfId="845"/>
    <cellStyle name="差 4 3" xfId="846"/>
    <cellStyle name="差 4 4" xfId="847"/>
    <cellStyle name="差 5" xfId="848"/>
    <cellStyle name="差 5 3" xfId="849"/>
    <cellStyle name="差_0502通海县 2 2" xfId="850"/>
    <cellStyle name="差 6" xfId="851"/>
    <cellStyle name="常规 5 2 3" xfId="852"/>
    <cellStyle name="差 8" xfId="853"/>
    <cellStyle name="差_0502通海县" xfId="854"/>
    <cellStyle name="差_0502通海县 2" xfId="855"/>
    <cellStyle name="差_0605石屏县 2" xfId="856"/>
    <cellStyle name="差_0605石屏县 2 2" xfId="857"/>
    <cellStyle name="差_0605石屏县 3" xfId="858"/>
    <cellStyle name="差_1110洱源 2 2" xfId="859"/>
    <cellStyle name="差_11大理" xfId="860"/>
    <cellStyle name="差_11大理 2" xfId="861"/>
    <cellStyle name="差_11大理 3" xfId="862"/>
    <cellStyle name="常规 2 2 3 2 2" xfId="863"/>
    <cellStyle name="差_2007年地州资金往来对账表" xfId="864"/>
    <cellStyle name="差_2007年地州资金往来对账表 2" xfId="865"/>
    <cellStyle name="差_2007年地州资金往来对账表 2 2" xfId="866"/>
    <cellStyle name="差_2007年地州资金往来对账表 3" xfId="867"/>
    <cellStyle name="常规 28" xfId="868"/>
    <cellStyle name="差_2008年地州对账表(国库资金）" xfId="869"/>
    <cellStyle name="差_2008年地州对账表(国库资金） 2" xfId="870"/>
    <cellStyle name="适中 3" xfId="871"/>
    <cellStyle name="差_2008年地州对账表(国库资金） 2 2" xfId="872"/>
    <cellStyle name="差_Book1" xfId="873"/>
    <cellStyle name="差_M01-1" xfId="874"/>
    <cellStyle name="输入 3 2" xfId="875"/>
    <cellStyle name="常规 2 9 2" xfId="876"/>
    <cellStyle name="常规 2 3" xfId="877"/>
    <cellStyle name="昗弨_Pacific Region P&amp;L" xfId="878"/>
    <cellStyle name="差_M01-1 2" xfId="879"/>
    <cellStyle name="输入 3 2 2" xfId="880"/>
    <cellStyle name="常规 2 9 2 2" xfId="881"/>
    <cellStyle name="常规 2 3 2" xfId="882"/>
    <cellStyle name="常规 2 3 2 2" xfId="883"/>
    <cellStyle name="差_M01-1 2 2" xfId="884"/>
    <cellStyle name="常规 2 3 3" xfId="885"/>
    <cellStyle name="差_M01-1 3" xfId="886"/>
    <cellStyle name="常规 10 2" xfId="887"/>
    <cellStyle name="常规 10 2 2" xfId="888"/>
    <cellStyle name="常规 3 3 2 3" xfId="889"/>
    <cellStyle name="常规 10 2 2 2" xfId="890"/>
    <cellStyle name="汇总 6 2" xfId="891"/>
    <cellStyle name="常规 10 2 3" xfId="892"/>
    <cellStyle name="常规 10 2_报预算局：2016年云南省及省本级1-7月社保基金预算执行情况表（0823）" xfId="893"/>
    <cellStyle name="常规 10 3" xfId="894"/>
    <cellStyle name="常规 11 2 2" xfId="895"/>
    <cellStyle name="常规 11 3" xfId="896"/>
    <cellStyle name="常规 11 3 2" xfId="897"/>
    <cellStyle name="常规 430" xfId="898"/>
    <cellStyle name="常规 13 2" xfId="899"/>
    <cellStyle name="好 4 4" xfId="900"/>
    <cellStyle name="常规 14" xfId="901"/>
    <cellStyle name="常规 14 2" xfId="902"/>
    <cellStyle name="检查单元格 2 2 2" xfId="903"/>
    <cellStyle name="常规 21" xfId="904"/>
    <cellStyle name="常规 16" xfId="905"/>
    <cellStyle name="分级显示行_1_Book1" xfId="906"/>
    <cellStyle name="常规 6 4 2" xfId="907"/>
    <cellStyle name="常规 4 2 2 2 2" xfId="908"/>
    <cellStyle name="注释 4 2" xfId="909"/>
    <cellStyle name="常规 22" xfId="910"/>
    <cellStyle name="常规 17" xfId="911"/>
    <cellStyle name="注释 4 3" xfId="912"/>
    <cellStyle name="常规 23" xfId="913"/>
    <cellStyle name="常规 18" xfId="914"/>
    <cellStyle name="常规 5 42 2" xfId="915"/>
    <cellStyle name="常规 18 2 2" xfId="916"/>
    <cellStyle name="注释 4 4" xfId="917"/>
    <cellStyle name="常规 24" xfId="918"/>
    <cellStyle name="常规 19" xfId="919"/>
    <cellStyle name="常规 19 10" xfId="920"/>
    <cellStyle name="常规 19 2 2" xfId="921"/>
    <cellStyle name="适中 3 3" xfId="922"/>
    <cellStyle name="强调文字颜色 3 3 2" xfId="923"/>
    <cellStyle name="常规 2 10 2" xfId="924"/>
    <cellStyle name="常规 2 11" xfId="925"/>
    <cellStyle name="适中 4 3" xfId="926"/>
    <cellStyle name="常规 2 11 2" xfId="927"/>
    <cellStyle name="常规 2 12" xfId="928"/>
    <cellStyle name="常规 2 13" xfId="929"/>
    <cellStyle name="常规 2 13 2" xfId="930"/>
    <cellStyle name="常规 2 2 2 2 3" xfId="931"/>
    <cellStyle name="强调文字颜色 1 2" xfId="932"/>
    <cellStyle name="常规 2 2 2 4 2" xfId="933"/>
    <cellStyle name="常规 2 2 3 3 2" xfId="934"/>
    <cellStyle name="常规 2 2 5" xfId="935"/>
    <cellStyle name="数量" xfId="936"/>
    <cellStyle name="常规 2 3 2 2 2" xfId="937"/>
    <cellStyle name="数量 2" xfId="938"/>
    <cellStyle name="常规 2 3 2 2 2 2" xfId="939"/>
    <cellStyle name="常规 2 3 2 2 3" xfId="940"/>
    <cellStyle name="常规 2 3 2 3" xfId="941"/>
    <cellStyle name="常规 2 3 5" xfId="942"/>
    <cellStyle name="常规 2 3 5 2" xfId="943"/>
    <cellStyle name="常规 2 4 2 2" xfId="944"/>
    <cellStyle name="常规 2 4 2 2 2" xfId="945"/>
    <cellStyle name="输出 2 2 2" xfId="946"/>
    <cellStyle name="常规 2 4 2 3" xfId="947"/>
    <cellStyle name="常规 2 4 2 3 2" xfId="948"/>
    <cellStyle name="常规 2 4 3" xfId="949"/>
    <cellStyle name="常规 2 4 3 2" xfId="950"/>
    <cellStyle name="常规 2 4 4" xfId="951"/>
    <cellStyle name="常规 2 4 4 2" xfId="952"/>
    <cellStyle name="常规 7 2 2" xfId="953"/>
    <cellStyle name="常规 2 4 5" xfId="954"/>
    <cellStyle name="输入 3 4" xfId="955"/>
    <cellStyle name="好_2008年地州对账表(国库资金） 2" xfId="956"/>
    <cellStyle name="常规 2 9 4" xfId="957"/>
    <cellStyle name="常规 2 5" xfId="958"/>
    <cellStyle name="常规 2 5 2" xfId="959"/>
    <cellStyle name="检查单元格 6" xfId="960"/>
    <cellStyle name="常规 2 5 2 2" xfId="961"/>
    <cellStyle name="常规 2 5 2 2 2" xfId="962"/>
    <cellStyle name="输出 3 2 2" xfId="963"/>
    <cellStyle name="检查单元格 7" xfId="964"/>
    <cellStyle name="常规 2 5 2 3" xfId="965"/>
    <cellStyle name="千位分隔 2" xfId="966"/>
    <cellStyle name="常规 7 3 2" xfId="967"/>
    <cellStyle name="常规 2 5 5" xfId="968"/>
    <cellStyle name="常规 2 6" xfId="969"/>
    <cellStyle name="常规 2 6 2" xfId="970"/>
    <cellStyle name="常规 2 6 2 2" xfId="971"/>
    <cellStyle name="常规 2 6 2 2 2" xfId="972"/>
    <cellStyle name="常规 2 6 3 2" xfId="973"/>
    <cellStyle name="检查单元格 3 2 2" xfId="974"/>
    <cellStyle name="常规 2 6 4" xfId="975"/>
    <cellStyle name="常规 2 6 4 2" xfId="976"/>
    <cellStyle name="常规 2 7 3" xfId="977"/>
    <cellStyle name="输入 2 2" xfId="978"/>
    <cellStyle name="常规 2 8 2" xfId="979"/>
    <cellStyle name="常规 30" xfId="980"/>
    <cellStyle name="常规 25" xfId="981"/>
    <cellStyle name="常规 26" xfId="982"/>
    <cellStyle name="常规 27" xfId="983"/>
    <cellStyle name="常规 29" xfId="984"/>
    <cellStyle name="输出 4 2" xfId="985"/>
    <cellStyle name="常规 3" xfId="986"/>
    <cellStyle name="输出 4 2 2" xfId="987"/>
    <cellStyle name="常规 3 2" xfId="988"/>
    <cellStyle name="适中 4" xfId="989"/>
    <cellStyle name="常规 3 2 2" xfId="990"/>
    <cellStyle name="适中 4 2" xfId="991"/>
    <cellStyle name="常规 3 2 2 2" xfId="992"/>
    <cellStyle name="适中 6" xfId="993"/>
    <cellStyle name="常规 3 2 4" xfId="994"/>
    <cellStyle name="常规 3 2 4 2" xfId="995"/>
    <cellStyle name="常规 3 3 2 2" xfId="996"/>
    <cellStyle name="常规 3 3 2 2 2" xfId="997"/>
    <cellStyle name="常规 3 3 3 2" xfId="998"/>
    <cellStyle name="常规_2007年云南省向人大报送政府收支预算表格式编制过程表 2" xfId="999"/>
    <cellStyle name="常规 3 3 4" xfId="1000"/>
    <cellStyle name="强调 3" xfId="1001"/>
    <cellStyle name="常规 3 3 4 2" xfId="1002"/>
    <cellStyle name="常规 3 4 2" xfId="1003"/>
    <cellStyle name="检查单元格 2 4" xfId="1004"/>
    <cellStyle name="常规 3 4 2 2" xfId="1005"/>
    <cellStyle name="常规 3 5" xfId="1006"/>
    <cellStyle name="常规 3 5 2" xfId="1007"/>
    <cellStyle name="常规 3 6" xfId="1008"/>
    <cellStyle name="常规 3 6 2" xfId="1009"/>
    <cellStyle name="常规 3 7" xfId="1010"/>
    <cellStyle name="常规 3 8" xfId="1011"/>
    <cellStyle name="常规 3_Book1" xfId="1012"/>
    <cellStyle name="输出 4 3" xfId="1013"/>
    <cellStyle name="常规 4" xfId="1014"/>
    <cellStyle name="常规 4 2" xfId="1015"/>
    <cellStyle name="常规 4 4" xfId="1016"/>
    <cellStyle name="常规 4 2 2" xfId="1017"/>
    <cellStyle name="常规 6 4" xfId="1018"/>
    <cellStyle name="常规 4 2 2 2" xfId="1019"/>
    <cellStyle name="常规 4 5" xfId="1020"/>
    <cellStyle name="常规 4 2 3" xfId="1021"/>
    <cellStyle name="常规 7 4" xfId="1022"/>
    <cellStyle name="常规 4 2 3 2" xfId="1023"/>
    <cellStyle name="常规 4 6" xfId="1024"/>
    <cellStyle name="常规 4 2 4" xfId="1025"/>
    <cellStyle name="常规 8 4" xfId="1026"/>
    <cellStyle name="常规 444" xfId="1027"/>
    <cellStyle name="常规 439" xfId="1028"/>
    <cellStyle name="常规 4 6 2" xfId="1029"/>
    <cellStyle name="常规 4 2 4 2" xfId="1030"/>
    <cellStyle name="常规 4 7" xfId="1031"/>
    <cellStyle name="常规 4 2 5" xfId="1032"/>
    <cellStyle name="常规 4 3" xfId="1033"/>
    <cellStyle name="常规 5 4" xfId="1034"/>
    <cellStyle name="常规 4 3 2" xfId="1035"/>
    <cellStyle name="常规 5 4 2" xfId="1036"/>
    <cellStyle name="常规 4 3 2 2" xfId="1037"/>
    <cellStyle name="常规 4 3 2 2 2" xfId="1038"/>
    <cellStyle name="常规 4 3 2 3" xfId="1039"/>
    <cellStyle name="常规 5 5" xfId="1040"/>
    <cellStyle name="常规 4 3 3" xfId="1041"/>
    <cellStyle name="常规 4 3 3 2" xfId="1042"/>
    <cellStyle name="常规 4 3 4" xfId="1043"/>
    <cellStyle name="常规 431" xfId="1044"/>
    <cellStyle name="链接单元格 2" xfId="1045"/>
    <cellStyle name="常规 432" xfId="1046"/>
    <cellStyle name="好_1110洱源 2 2" xfId="1047"/>
    <cellStyle name="常规 448" xfId="1048"/>
    <cellStyle name="常规 449" xfId="1049"/>
    <cellStyle name="常规 452" xfId="1050"/>
    <cellStyle name="常规 5 2 3 2" xfId="1051"/>
    <cellStyle name="常规 5 2 4" xfId="1052"/>
    <cellStyle name="常规 5 3 2" xfId="1053"/>
    <cellStyle name="常规 6 2 2" xfId="1054"/>
    <cellStyle name="常规 6 3" xfId="1055"/>
    <cellStyle name="常规 6 3 2" xfId="1056"/>
    <cellStyle name="常规 6 3 2 2" xfId="1057"/>
    <cellStyle name="常规 6 3 3" xfId="1058"/>
    <cellStyle name="常规 7" xfId="1059"/>
    <cellStyle name="常规 7 2" xfId="1060"/>
    <cellStyle name="常规 8" xfId="1061"/>
    <cellStyle name="注释 7" xfId="1062"/>
    <cellStyle name="常规 9 2 2" xfId="1063"/>
    <cellStyle name="常规 9 2 2 2" xfId="1064"/>
    <cellStyle name="注释 8" xfId="1065"/>
    <cellStyle name="常规 9 2 3" xfId="1066"/>
    <cellStyle name="常规 9 3 2" xfId="1067"/>
    <cellStyle name="常规 9 4" xfId="1068"/>
    <cellStyle name="常规 9 5" xfId="1069"/>
    <cellStyle name="常规 95" xfId="1070"/>
    <cellStyle name="常规_2004年基金预算(二稿)" xfId="1071"/>
    <cellStyle name="计算 2 3" xfId="1072"/>
    <cellStyle name="常规_2007年云南省向人大报送政府收支预算表格式编制过程表 2 2" xfId="1073"/>
    <cellStyle name="数量 4" xfId="1074"/>
    <cellStyle name="常规_2007年云南省向人大报送政府收支预算表格式编制过程表 2 2 2" xfId="1075"/>
    <cellStyle name="计算 2 4" xfId="1076"/>
    <cellStyle name="常规_2007年云南省向人大报送政府收支预算表格式编制过程表 2 3" xfId="1077"/>
    <cellStyle name="常规_2007年云南省向人大报送政府收支预算表格式编制过程表 2 4 2" xfId="1078"/>
    <cellStyle name="超级链接 3" xfId="1079"/>
    <cellStyle name="超链接 2" xfId="1080"/>
    <cellStyle name="超链接 2 2" xfId="1081"/>
    <cellStyle name="超链接 2 2 2" xfId="1082"/>
    <cellStyle name="超链接 3" xfId="1083"/>
    <cellStyle name="超链接 3 2" xfId="1084"/>
    <cellStyle name="超链接 4" xfId="1085"/>
    <cellStyle name="超链接 4 2" xfId="1086"/>
    <cellStyle name="好 2" xfId="1087"/>
    <cellStyle name="好 2 2" xfId="1088"/>
    <cellStyle name="好 2 2 2" xfId="1089"/>
    <cellStyle name="好 3" xfId="1090"/>
    <cellStyle name="好 3 2" xfId="1091"/>
    <cellStyle name="好 4" xfId="1092"/>
    <cellStyle name="好 5 3" xfId="1093"/>
    <cellStyle name="好_2008年地州对账表(国库资金） 2 2" xfId="1094"/>
    <cellStyle name="商品名称 2 3" xfId="1095"/>
    <cellStyle name="好 8" xfId="1096"/>
    <cellStyle name="好_0502通海县 2" xfId="1097"/>
    <cellStyle name="好_0502通海县 2 2" xfId="1098"/>
    <cellStyle name="好_0502通海县 3" xfId="1099"/>
    <cellStyle name="好_0605石屏" xfId="1100"/>
    <cellStyle name="好_0605石屏 2" xfId="1101"/>
    <cellStyle name="好_0605石屏 2 2" xfId="1102"/>
    <cellStyle name="好_0605石屏县" xfId="1103"/>
    <cellStyle name="好_0605石屏县 2" xfId="1104"/>
    <cellStyle name="好_0605石屏县 3" xfId="1105"/>
    <cellStyle name="好_1110洱源" xfId="1106"/>
    <cellStyle name="好_1110洱源 2" xfId="1107"/>
    <cellStyle name="解释性文本 4 3" xfId="1108"/>
    <cellStyle name="好_1110洱源 3" xfId="1109"/>
    <cellStyle name="解释性文本 4 4" xfId="1110"/>
    <cellStyle name="好_11大理" xfId="1111"/>
    <cellStyle name="好_11大理 2" xfId="1112"/>
    <cellStyle name="好_11大理 2 2" xfId="1113"/>
    <cellStyle name="好_M01-1 2" xfId="1114"/>
    <cellStyle name="好_11大理 3" xfId="1115"/>
    <cellStyle name="好_2007年地州资金往来对账表" xfId="1116"/>
    <cellStyle name="好_2007年地州资金往来对账表 2" xfId="1117"/>
    <cellStyle name="好_2007年地州资金往来对账表 2 2" xfId="1118"/>
    <cellStyle name="好_2008年地州对账表(国库资金） 3" xfId="1119"/>
    <cellStyle name="好_Book1" xfId="1120"/>
    <cellStyle name="好_Book1 2" xfId="1121"/>
    <cellStyle name="好_M01-1" xfId="1122"/>
    <cellStyle name="好_M01-1 2 2" xfId="1123"/>
    <cellStyle name="后继超级链接" xfId="1124"/>
    <cellStyle name="后继超级链接 2" xfId="1125"/>
    <cellStyle name="后继超级链接 2 2" xfId="1126"/>
    <cellStyle name="后继超级链接 3" xfId="1127"/>
    <cellStyle name="汇总 2 2 2" xfId="1128"/>
    <cellStyle name="汇总 2 2 2 2" xfId="1129"/>
    <cellStyle name="汇总 8" xfId="1130"/>
    <cellStyle name="汇总 2 2 3" xfId="1131"/>
    <cellStyle name="警告文本 2 2 2" xfId="1132"/>
    <cellStyle name="检查单元格 2" xfId="1133"/>
    <cellStyle name="汇总 2 3" xfId="1134"/>
    <cellStyle name="检查单元格 2 2" xfId="1135"/>
    <cellStyle name="汇总 2 3 2" xfId="1136"/>
    <cellStyle name="检查单元格 3" xfId="1137"/>
    <cellStyle name="汇总 2 4" xfId="1138"/>
    <cellStyle name="检查单元格 3 2" xfId="1139"/>
    <cellStyle name="汇总 2 4 2" xfId="1140"/>
    <cellStyle name="检查单元格 4" xfId="1141"/>
    <cellStyle name="汇总 2 5" xfId="1142"/>
    <cellStyle name="汇总 3 2" xfId="1143"/>
    <cellStyle name="汇总 3 2 2" xfId="1144"/>
    <cellStyle name="汇总 3 2 2 2" xfId="1145"/>
    <cellStyle name="汇总 3 2 3" xfId="1146"/>
    <cellStyle name="警告文本 3 2 2" xfId="1147"/>
    <cellStyle name="汇总 3 3 2" xfId="1148"/>
    <cellStyle name="汇总 3 4" xfId="1149"/>
    <cellStyle name="汇总 3 4 2" xfId="1150"/>
    <cellStyle name="汇总 3 5" xfId="1151"/>
    <cellStyle name="汇总 4 2" xfId="1152"/>
    <cellStyle name="汇总 4 2 2" xfId="1153"/>
    <cellStyle name="汇总 4 2 2 2" xfId="1154"/>
    <cellStyle name="汇总 4 2 3" xfId="1155"/>
    <cellStyle name="警告文本 4 2 2" xfId="1156"/>
    <cellStyle name="汇总 4 3" xfId="1157"/>
    <cellStyle name="汇总 4 3 2" xfId="1158"/>
    <cellStyle name="汇总 4 4" xfId="1159"/>
    <cellStyle name="汇总 4 4 2" xfId="1160"/>
    <cellStyle name="汇总 4 5" xfId="1161"/>
    <cellStyle name="汇总 5 2" xfId="1162"/>
    <cellStyle name="汇总 5 2 2" xfId="1163"/>
    <cellStyle name="汇总 5 3" xfId="1164"/>
    <cellStyle name="汇总 5 3 2" xfId="1165"/>
    <cellStyle name="汇总 5 4" xfId="1166"/>
    <cellStyle name="千分位_97-917" xfId="1167"/>
    <cellStyle name="汇总 7 2" xfId="1168"/>
    <cellStyle name="汇总 8 2" xfId="1169"/>
    <cellStyle name="计算 2" xfId="1170"/>
    <cellStyle name="计算 2 2" xfId="1171"/>
    <cellStyle name="计算 2 2 2" xfId="1172"/>
    <cellStyle name="计算 3" xfId="1173"/>
    <cellStyle name="计算 3 2" xfId="1174"/>
    <cellStyle name="计算 3 2 2" xfId="1175"/>
    <cellStyle name="计算 3 4" xfId="1176"/>
    <cellStyle name="计算 4 2" xfId="1177"/>
    <cellStyle name="计算 4 3" xfId="1178"/>
    <cellStyle name="计算 4 4" xfId="1179"/>
    <cellStyle name="计算 5" xfId="1180"/>
    <cellStyle name="计算 5 2" xfId="1181"/>
    <cellStyle name="计算 5 3" xfId="1182"/>
    <cellStyle name="计算 6" xfId="1183"/>
    <cellStyle name="计算 7" xfId="1184"/>
    <cellStyle name="计算 8" xfId="1185"/>
    <cellStyle name="检查单元格 2 3" xfId="1186"/>
    <cellStyle name="检查单元格 3 3" xfId="1187"/>
    <cellStyle name="检查单元格 4 2" xfId="1188"/>
    <cellStyle name="检查单元格 4 2 2" xfId="1189"/>
    <cellStyle name="检查单元格 4 3" xfId="1190"/>
    <cellStyle name="检查单元格 4 4" xfId="1191"/>
    <cellStyle name="检查单元格 5" xfId="1192"/>
    <cellStyle name="检查单元格 5 2" xfId="1193"/>
    <cellStyle name="检查单元格 5 3" xfId="1194"/>
    <cellStyle name="检查单元格 8" xfId="1195"/>
    <cellStyle name="解释性文本 3 3" xfId="1196"/>
    <cellStyle name="解释性文本 3 4" xfId="1197"/>
    <cellStyle name="解释性文本 4 2" xfId="1198"/>
    <cellStyle name="解释性文本 4 2 2" xfId="1199"/>
    <cellStyle name="借出原因 2" xfId="1200"/>
    <cellStyle name="借出原因 2 2" xfId="1201"/>
    <cellStyle name="借出原因 2 2 2" xfId="1202"/>
    <cellStyle name="借出原因 2 3" xfId="1203"/>
    <cellStyle name="借出原因 3" xfId="1204"/>
    <cellStyle name="借出原因 3 2" xfId="1205"/>
    <cellStyle name="借出原因 4" xfId="1206"/>
    <cellStyle name="警告文本 2" xfId="1207"/>
    <cellStyle name="警告文本 2 2" xfId="1208"/>
    <cellStyle name="警告文本 2 3" xfId="1209"/>
    <cellStyle name="警告文本 2 4" xfId="1210"/>
    <cellStyle name="警告文本 3" xfId="1211"/>
    <cellStyle name="警告文本 3 2" xfId="1212"/>
    <cellStyle name="警告文本 3 3" xfId="1213"/>
    <cellStyle name="警告文本 3 4" xfId="1214"/>
    <cellStyle name="警告文本 4" xfId="1215"/>
    <cellStyle name="警告文本 4 3" xfId="1216"/>
    <cellStyle name="警告文本 4 4" xfId="1217"/>
    <cellStyle name="警告文本 5" xfId="1218"/>
    <cellStyle name="警告文本 5 2" xfId="1219"/>
    <cellStyle name="警告文本 5 3" xfId="1220"/>
    <cellStyle name="警告文本 7" xfId="1221"/>
    <cellStyle name="链接单元格 2 2" xfId="1222"/>
    <cellStyle name="链接单元格 2 2 2" xfId="1223"/>
    <cellStyle name="链接单元格 2 3" xfId="1224"/>
    <cellStyle name="链接单元格 2 4" xfId="1225"/>
    <cellStyle name="链接单元格 3 2" xfId="1226"/>
    <cellStyle name="链接单元格 3 3" xfId="1227"/>
    <cellStyle name="链接单元格 3 4" xfId="1228"/>
    <cellStyle name="链接单元格 4 2" xfId="1229"/>
    <cellStyle name="链接单元格 4 2 2" xfId="1230"/>
    <cellStyle name="链接单元格 4 3" xfId="1231"/>
    <cellStyle name="链接单元格 4 4" xfId="1232"/>
    <cellStyle name="链接单元格 5 2" xfId="1233"/>
    <cellStyle name="链接单元格 5 3" xfId="1234"/>
    <cellStyle name="普通_97-917" xfId="1235"/>
    <cellStyle name="千位分隔 11" xfId="1236"/>
    <cellStyle name="千分位[0]_laroux" xfId="1237"/>
    <cellStyle name="输入 8" xfId="1238"/>
    <cellStyle name="常规_表样--2016年1至7月云南省及省本级地方财政收支执行情况（国资预算）全省数据与国库一致send预算局826" xfId="1239"/>
    <cellStyle name="千位[0]_ 方正PC" xfId="1240"/>
    <cellStyle name="千位_ 方正PC" xfId="1241"/>
    <cellStyle name="千位分隔 11 2" xfId="1242"/>
    <cellStyle name="千位分隔 2 2 2" xfId="1243"/>
    <cellStyle name="千位分隔 4 6" xfId="1244"/>
    <cellStyle name="千位分隔 4 6 2" xfId="1245"/>
    <cellStyle name="千位分隔 7 2" xfId="1246"/>
    <cellStyle name="千位分隔 8 2" xfId="1247"/>
    <cellStyle name="强调文字颜色 4 2 2 2" xfId="1248"/>
    <cellStyle name="千位分隔 9" xfId="1249"/>
    <cellStyle name="强调 1" xfId="1250"/>
    <cellStyle name="强调 1 2" xfId="1251"/>
    <cellStyle name="强调 2" xfId="1252"/>
    <cellStyle name="强调 3 2" xfId="1253"/>
    <cellStyle name="强调文字颜色 1 2 2" xfId="1254"/>
    <cellStyle name="强调文字颜色 1 2 2 2" xfId="1255"/>
    <cellStyle name="强调文字颜色 1 2 3" xfId="1256"/>
    <cellStyle name="强调文字颜色 6 2 2 2" xfId="1257"/>
    <cellStyle name="强调文字颜色 1 3" xfId="1258"/>
    <cellStyle name="强调文字颜色 1 3 2" xfId="1259"/>
    <cellStyle name="强调文字颜色 2 2" xfId="1260"/>
    <cellStyle name="强调文字颜色 2 2 3" xfId="1261"/>
    <cellStyle name="强调文字颜色 2 3" xfId="1262"/>
    <cellStyle name="强调文字颜色 3 2" xfId="1263"/>
    <cellStyle name="适中 2 3" xfId="1264"/>
    <cellStyle name="强调文字颜色 3 2 2" xfId="1265"/>
    <cellStyle name="强调文字颜色 3 2 2 2" xfId="1266"/>
    <cellStyle name="适中 2 4" xfId="1267"/>
    <cellStyle name="强调文字颜色 3 2 3" xfId="1268"/>
    <cellStyle name="强调文字颜色 4 2 2" xfId="1269"/>
    <cellStyle name="强调文字颜色 4 2 3" xfId="1270"/>
    <cellStyle name="强调文字颜色 5 2" xfId="1271"/>
    <cellStyle name="强调文字颜色 5 3" xfId="1272"/>
    <cellStyle name="强调文字颜色 5 3 2" xfId="1273"/>
    <cellStyle name="强调文字颜色 6 2" xfId="1274"/>
    <cellStyle name="强调文字颜色 6 2 2" xfId="1275"/>
    <cellStyle name="强调文字颜色 6 2 3" xfId="1276"/>
    <cellStyle name="强调文字颜色 6 3" xfId="1277"/>
    <cellStyle name="强调文字颜色 6 3 2" xfId="1278"/>
    <cellStyle name="日期 2 2 2" xfId="1279"/>
    <cellStyle name="日期 2 3" xfId="1280"/>
    <cellStyle name="日期 3 2" xfId="1281"/>
    <cellStyle name="日期 4" xfId="1282"/>
    <cellStyle name="商品名称" xfId="1283"/>
    <cellStyle name="商品名称 2" xfId="1284"/>
    <cellStyle name="商品名称 2 2 2" xfId="1285"/>
    <cellStyle name="商品名称 3" xfId="1286"/>
    <cellStyle name="适中 2" xfId="1287"/>
    <cellStyle name="适中 3 2" xfId="1288"/>
    <cellStyle name="适中 3 2 2" xfId="1289"/>
    <cellStyle name="适中 3 4" xfId="1290"/>
    <cellStyle name="适中 4 2 2" xfId="1291"/>
    <cellStyle name="适中 4 4" xfId="1292"/>
    <cellStyle name="输出 2" xfId="1293"/>
    <cellStyle name="输出 2 2" xfId="1294"/>
    <cellStyle name="输出 2 3" xfId="1295"/>
    <cellStyle name="输出 2 4" xfId="1296"/>
    <cellStyle name="输出 3" xfId="1297"/>
    <cellStyle name="输出 3 2" xfId="1298"/>
    <cellStyle name="输出 4" xfId="1299"/>
    <cellStyle name="输出 5" xfId="1300"/>
    <cellStyle name="寘嬫愗傝_Region Orders (2)" xfId="1301"/>
    <cellStyle name="输出 5 2" xfId="1302"/>
    <cellStyle name="输出 5 3" xfId="1303"/>
    <cellStyle name="输出 6" xfId="1304"/>
    <cellStyle name="输出 7" xfId="1305"/>
    <cellStyle name="输出 8" xfId="1306"/>
    <cellStyle name="输入 2 2 2" xfId="1307"/>
    <cellStyle name="输入 2 3" xfId="1308"/>
    <cellStyle name="输入 4 4" xfId="1309"/>
    <cellStyle name="输入 5" xfId="1310"/>
    <cellStyle name="输入 5 2" xfId="1311"/>
    <cellStyle name="输入 5 3" xfId="1312"/>
    <cellStyle name="输入 6" xfId="1313"/>
    <cellStyle name="输入 7" xfId="1314"/>
    <cellStyle name="数量 2 2" xfId="1315"/>
    <cellStyle name="数量 2 3" xfId="1316"/>
    <cellStyle name="未定义" xfId="1317"/>
    <cellStyle name="样式 1" xfId="1318"/>
    <cellStyle name="寘嬫愗傝 [0.00]_Region Orders (2)" xfId="1319"/>
    <cellStyle name="注释 2 2" xfId="1320"/>
    <cellStyle name="注释 2 2 2" xfId="1321"/>
    <cellStyle name="注释 2 3" xfId="1322"/>
    <cellStyle name="注释 2 4" xfId="1323"/>
    <cellStyle name="注释 3" xfId="1324"/>
    <cellStyle name="注释 3 2" xfId="1325"/>
    <cellStyle name="注释 3 2 2" xfId="1326"/>
    <cellStyle name="注释 3 3" xfId="1327"/>
    <cellStyle name="注释 3 4" xfId="1328"/>
    <cellStyle name="注释 4" xfId="1329"/>
    <cellStyle name="注释 5" xfId="1330"/>
    <cellStyle name="注释 5 2" xfId="1331"/>
    <cellStyle name="注释 5 3" xfId="1332"/>
    <cellStyle name="注释 6" xfId="1333"/>
    <cellStyle name="Normal" xfId="1334"/>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home\user\Desktop\\home\user\Desktop\\\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home\user\Desktop\\home\user\Desktop\\\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F53"/>
  <sheetViews>
    <sheetView showGridLines="0" showZeros="0" view="pageBreakPreview" zoomScaleNormal="90" workbookViewId="0">
      <pane ySplit="4" topLeftCell="A38" activePane="bottomLeft" state="frozen"/>
      <selection/>
      <selection pane="bottomLeft" activeCell="B2" sqref="B2:E2"/>
    </sheetView>
  </sheetViews>
  <sheetFormatPr defaultColWidth="9" defaultRowHeight="15.5" outlineLevelCol="5"/>
  <cols>
    <col min="1" max="1" width="17.6363636363636" style="306" hidden="1" customWidth="1"/>
    <col min="2" max="2" width="50.7545454545455" style="306" customWidth="1"/>
    <col min="3" max="4" width="20.6363636363636" style="306" customWidth="1"/>
    <col min="5" max="5" width="20.6363636363636" style="512" customWidth="1"/>
    <col min="6" max="6" width="9" style="437" hidden="1" customWidth="1"/>
    <col min="7" max="16384" width="9" style="437"/>
  </cols>
  <sheetData>
    <row r="1" ht="22.75" spans="2:2">
      <c r="B1" s="513" t="s">
        <v>0</v>
      </c>
    </row>
    <row r="2" ht="45" customHeight="1" spans="1:6">
      <c r="A2" s="441"/>
      <c r="B2" s="441" t="s">
        <v>1</v>
      </c>
      <c r="C2" s="441"/>
      <c r="D2" s="441"/>
      <c r="E2" s="441"/>
      <c r="F2" s="442"/>
    </row>
    <row r="3" ht="18.95" customHeight="1" spans="1:6">
      <c r="A3" s="309"/>
      <c r="B3" s="514"/>
      <c r="C3" s="515"/>
      <c r="D3" s="309"/>
      <c r="E3" s="314" t="s">
        <v>2</v>
      </c>
      <c r="F3" s="442"/>
    </row>
    <row r="4" s="510" customFormat="1" ht="45" customHeight="1" spans="1:6">
      <c r="A4" s="316" t="s">
        <v>3</v>
      </c>
      <c r="B4" s="516" t="s">
        <v>4</v>
      </c>
      <c r="C4" s="318" t="s">
        <v>5</v>
      </c>
      <c r="D4" s="318" t="s">
        <v>6</v>
      </c>
      <c r="E4" s="516" t="s">
        <v>7</v>
      </c>
      <c r="F4" s="517" t="s">
        <v>8</v>
      </c>
    </row>
    <row r="5" s="442" customFormat="1" ht="37.5" customHeight="1" spans="1:6">
      <c r="A5" s="489" t="s">
        <v>9</v>
      </c>
      <c r="B5" s="490" t="s">
        <v>10</v>
      </c>
      <c r="C5" s="388">
        <f>SUM(C6:C20)</f>
        <v>17385</v>
      </c>
      <c r="D5" s="388">
        <f>SUM(D6:D20)</f>
        <v>23993</v>
      </c>
      <c r="E5" s="518">
        <f>IF(C5&gt;0,D5/C5-1,IF(C5&lt;0,-(D5/C5-1),""))</f>
        <v>0.38</v>
      </c>
      <c r="F5" s="519" t="str">
        <f t="shared" ref="F5:F40" si="0">IF(LEN(A5)=3,"是",IF(B5&lt;&gt;"",IF(SUM(C5:D5)&lt;&gt;0,"是","否"),"是"))</f>
        <v>是</v>
      </c>
    </row>
    <row r="6" ht="37.5" customHeight="1" spans="1:6">
      <c r="A6" s="393" t="s">
        <v>11</v>
      </c>
      <c r="B6" s="338" t="s">
        <v>12</v>
      </c>
      <c r="C6" s="396">
        <v>5219</v>
      </c>
      <c r="D6" s="396">
        <v>4600</v>
      </c>
      <c r="E6" s="363">
        <f t="shared" ref="E6:E40" si="1">IF(C6&gt;0,D6/C6-1,IF(C6&lt;0,-(D6/C6-1),""))</f>
        <v>-0.119</v>
      </c>
      <c r="F6" s="519" t="str">
        <f t="shared" si="0"/>
        <v>是</v>
      </c>
    </row>
    <row r="7" ht="37.5" customHeight="1" spans="1:6">
      <c r="A7" s="393" t="s">
        <v>13</v>
      </c>
      <c r="B7" s="338" t="s">
        <v>14</v>
      </c>
      <c r="C7" s="396">
        <v>965</v>
      </c>
      <c r="D7" s="396">
        <v>947</v>
      </c>
      <c r="E7" s="363">
        <f t="shared" si="1"/>
        <v>-0.019</v>
      </c>
      <c r="F7" s="519" t="str">
        <f t="shared" si="0"/>
        <v>是</v>
      </c>
    </row>
    <row r="8" ht="37.5" customHeight="1" spans="1:6">
      <c r="A8" s="393" t="s">
        <v>15</v>
      </c>
      <c r="B8" s="338" t="s">
        <v>16</v>
      </c>
      <c r="C8" s="396">
        <v>207</v>
      </c>
      <c r="D8" s="396">
        <v>240</v>
      </c>
      <c r="E8" s="363">
        <f t="shared" si="1"/>
        <v>0.159</v>
      </c>
      <c r="F8" s="519" t="str">
        <f t="shared" si="0"/>
        <v>是</v>
      </c>
    </row>
    <row r="9" ht="37.5" customHeight="1" spans="1:6">
      <c r="A9" s="393" t="s">
        <v>17</v>
      </c>
      <c r="B9" s="338" t="s">
        <v>18</v>
      </c>
      <c r="C9" s="396">
        <v>163</v>
      </c>
      <c r="D9" s="396">
        <v>200</v>
      </c>
      <c r="E9" s="363">
        <f t="shared" si="1"/>
        <v>0.227</v>
      </c>
      <c r="F9" s="519" t="str">
        <f t="shared" si="0"/>
        <v>是</v>
      </c>
    </row>
    <row r="10" ht="37.5" customHeight="1" spans="1:6">
      <c r="A10" s="393" t="s">
        <v>19</v>
      </c>
      <c r="B10" s="338" t="s">
        <v>20</v>
      </c>
      <c r="C10" s="396">
        <v>610</v>
      </c>
      <c r="D10" s="396">
        <v>468</v>
      </c>
      <c r="E10" s="363">
        <f t="shared" si="1"/>
        <v>-0.233</v>
      </c>
      <c r="F10" s="519" t="str">
        <f t="shared" si="0"/>
        <v>是</v>
      </c>
    </row>
    <row r="11" ht="37.5" customHeight="1" spans="1:6">
      <c r="A11" s="393" t="s">
        <v>21</v>
      </c>
      <c r="B11" s="338" t="s">
        <v>22</v>
      </c>
      <c r="C11" s="396">
        <v>456</v>
      </c>
      <c r="D11" s="396">
        <v>400</v>
      </c>
      <c r="E11" s="363">
        <f t="shared" si="1"/>
        <v>-0.123</v>
      </c>
      <c r="F11" s="519" t="str">
        <f t="shared" si="0"/>
        <v>是</v>
      </c>
    </row>
    <row r="12" ht="37.5" customHeight="1" spans="1:6">
      <c r="A12" s="393" t="s">
        <v>23</v>
      </c>
      <c r="B12" s="338" t="s">
        <v>24</v>
      </c>
      <c r="C12" s="396">
        <v>444</v>
      </c>
      <c r="D12" s="396">
        <v>300</v>
      </c>
      <c r="E12" s="363">
        <f t="shared" si="1"/>
        <v>-0.324</v>
      </c>
      <c r="F12" s="519" t="str">
        <f t="shared" si="0"/>
        <v>是</v>
      </c>
    </row>
    <row r="13" ht="37.5" customHeight="1" spans="1:6">
      <c r="A13" s="393" t="s">
        <v>25</v>
      </c>
      <c r="B13" s="338" t="s">
        <v>26</v>
      </c>
      <c r="C13" s="396">
        <v>592</v>
      </c>
      <c r="D13" s="396">
        <v>500</v>
      </c>
      <c r="E13" s="363">
        <f t="shared" si="1"/>
        <v>-0.155</v>
      </c>
      <c r="F13" s="519" t="str">
        <f t="shared" si="0"/>
        <v>是</v>
      </c>
    </row>
    <row r="14" ht="37.5" customHeight="1" spans="1:6">
      <c r="A14" s="393" t="s">
        <v>27</v>
      </c>
      <c r="B14" s="338" t="s">
        <v>28</v>
      </c>
      <c r="C14" s="396">
        <v>9</v>
      </c>
      <c r="D14" s="396">
        <v>10</v>
      </c>
      <c r="E14" s="363">
        <f t="shared" si="1"/>
        <v>0.111</v>
      </c>
      <c r="F14" s="519" t="str">
        <f t="shared" si="0"/>
        <v>是</v>
      </c>
    </row>
    <row r="15" ht="37.5" customHeight="1" spans="1:6">
      <c r="A15" s="393" t="s">
        <v>29</v>
      </c>
      <c r="B15" s="338" t="s">
        <v>30</v>
      </c>
      <c r="C15" s="396">
        <v>467</v>
      </c>
      <c r="D15" s="396">
        <v>380</v>
      </c>
      <c r="E15" s="363">
        <f t="shared" si="1"/>
        <v>-0.186</v>
      </c>
      <c r="F15" s="519" t="str">
        <f t="shared" si="0"/>
        <v>是</v>
      </c>
    </row>
    <row r="16" ht="37.5" customHeight="1" spans="1:6">
      <c r="A16" s="393" t="s">
        <v>31</v>
      </c>
      <c r="B16" s="338" t="s">
        <v>32</v>
      </c>
      <c r="C16" s="396">
        <v>1202</v>
      </c>
      <c r="D16" s="396">
        <v>9198</v>
      </c>
      <c r="E16" s="363">
        <f t="shared" si="1"/>
        <v>6.652</v>
      </c>
      <c r="F16" s="519" t="str">
        <f t="shared" si="0"/>
        <v>是</v>
      </c>
    </row>
    <row r="17" ht="37.5" customHeight="1" spans="1:6">
      <c r="A17" s="393" t="s">
        <v>33</v>
      </c>
      <c r="B17" s="338" t="s">
        <v>34</v>
      </c>
      <c r="C17" s="396">
        <v>614</v>
      </c>
      <c r="D17" s="396">
        <v>300</v>
      </c>
      <c r="E17" s="363">
        <f t="shared" si="1"/>
        <v>-0.511</v>
      </c>
      <c r="F17" s="519" t="str">
        <f t="shared" si="0"/>
        <v>是</v>
      </c>
    </row>
    <row r="18" ht="37.5" customHeight="1" spans="1:6">
      <c r="A18" s="393" t="s">
        <v>35</v>
      </c>
      <c r="B18" s="338" t="s">
        <v>36</v>
      </c>
      <c r="C18" s="396">
        <v>6337</v>
      </c>
      <c r="D18" s="396">
        <v>6350</v>
      </c>
      <c r="E18" s="363">
        <f t="shared" si="1"/>
        <v>0.002</v>
      </c>
      <c r="F18" s="519" t="str">
        <f t="shared" si="0"/>
        <v>是</v>
      </c>
    </row>
    <row r="19" ht="37.5" customHeight="1" spans="1:6">
      <c r="A19" s="393" t="s">
        <v>37</v>
      </c>
      <c r="B19" s="338" t="s">
        <v>38</v>
      </c>
      <c r="C19" s="396">
        <v>100</v>
      </c>
      <c r="D19" s="396">
        <v>100</v>
      </c>
      <c r="E19" s="363">
        <f t="shared" si="1"/>
        <v>0</v>
      </c>
      <c r="F19" s="519" t="str">
        <f t="shared" si="0"/>
        <v>是</v>
      </c>
    </row>
    <row r="20" ht="37.5" customHeight="1" spans="1:6">
      <c r="A20" s="527" t="s">
        <v>39</v>
      </c>
      <c r="B20" s="338" t="s">
        <v>40</v>
      </c>
      <c r="C20" s="396"/>
      <c r="D20" s="396"/>
      <c r="E20" s="363" t="str">
        <f t="shared" si="1"/>
        <v/>
      </c>
      <c r="F20" s="519" t="str">
        <f t="shared" si="0"/>
        <v>否</v>
      </c>
    </row>
    <row r="21" s="442" customFormat="1" ht="37.5" customHeight="1" spans="1:6">
      <c r="A21" s="391" t="s">
        <v>41</v>
      </c>
      <c r="B21" s="490" t="s">
        <v>42</v>
      </c>
      <c r="C21" s="388">
        <f>SUM(C22:C30)</f>
        <v>24008</v>
      </c>
      <c r="D21" s="388">
        <f>SUM(D22:D30)</f>
        <v>18642</v>
      </c>
      <c r="E21" s="518">
        <f t="shared" si="1"/>
        <v>-0.224</v>
      </c>
      <c r="F21" s="519" t="str">
        <f t="shared" si="0"/>
        <v>是</v>
      </c>
    </row>
    <row r="22" ht="37.5" customHeight="1" spans="1:6">
      <c r="A22" s="520" t="s">
        <v>43</v>
      </c>
      <c r="B22" s="338" t="s">
        <v>44</v>
      </c>
      <c r="C22" s="396">
        <v>773</v>
      </c>
      <c r="D22" s="396">
        <v>812</v>
      </c>
      <c r="E22" s="363">
        <f t="shared" si="1"/>
        <v>0.05</v>
      </c>
      <c r="F22" s="519" t="str">
        <f t="shared" si="0"/>
        <v>是</v>
      </c>
    </row>
    <row r="23" ht="37.5" customHeight="1" spans="1:6">
      <c r="A23" s="393" t="s">
        <v>45</v>
      </c>
      <c r="B23" s="521" t="s">
        <v>46</v>
      </c>
      <c r="C23" s="396">
        <v>2127</v>
      </c>
      <c r="D23" s="396">
        <v>2400</v>
      </c>
      <c r="E23" s="363">
        <f t="shared" si="1"/>
        <v>0.128</v>
      </c>
      <c r="F23" s="519" t="str">
        <f t="shared" si="0"/>
        <v>是</v>
      </c>
    </row>
    <row r="24" ht="37.5" customHeight="1" spans="1:6">
      <c r="A24" s="393" t="s">
        <v>47</v>
      </c>
      <c r="B24" s="338" t="s">
        <v>48</v>
      </c>
      <c r="C24" s="396">
        <v>2165</v>
      </c>
      <c r="D24" s="396">
        <v>2410</v>
      </c>
      <c r="E24" s="363">
        <f t="shared" si="1"/>
        <v>0.113</v>
      </c>
      <c r="F24" s="519" t="str">
        <f t="shared" si="0"/>
        <v>是</v>
      </c>
    </row>
    <row r="25" ht="37.5" customHeight="1" spans="1:6">
      <c r="A25" s="393" t="s">
        <v>49</v>
      </c>
      <c r="B25" s="338" t="s">
        <v>50</v>
      </c>
      <c r="C25" s="396">
        <v>33</v>
      </c>
      <c r="D25" s="396"/>
      <c r="E25" s="363">
        <f t="shared" si="1"/>
        <v>-1</v>
      </c>
      <c r="F25" s="519" t="str">
        <f t="shared" si="0"/>
        <v>是</v>
      </c>
    </row>
    <row r="26" ht="37.5" customHeight="1" spans="1:6">
      <c r="A26" s="393" t="s">
        <v>51</v>
      </c>
      <c r="B26" s="338" t="s">
        <v>52</v>
      </c>
      <c r="C26" s="396">
        <v>16471</v>
      </c>
      <c r="D26" s="396">
        <v>10590</v>
      </c>
      <c r="E26" s="363">
        <f t="shared" si="1"/>
        <v>-0.357</v>
      </c>
      <c r="F26" s="519" t="str">
        <f t="shared" si="0"/>
        <v>是</v>
      </c>
    </row>
    <row r="27" ht="37.5" customHeight="1" spans="1:6">
      <c r="A27" s="393" t="s">
        <v>53</v>
      </c>
      <c r="B27" s="338" t="s">
        <v>54</v>
      </c>
      <c r="C27" s="396">
        <v>603</v>
      </c>
      <c r="D27" s="396">
        <v>600</v>
      </c>
      <c r="E27" s="363">
        <f t="shared" si="1"/>
        <v>-0.005</v>
      </c>
      <c r="F27" s="519" t="str">
        <f t="shared" si="0"/>
        <v>是</v>
      </c>
    </row>
    <row r="28" ht="37.5" customHeight="1" spans="1:6">
      <c r="A28" s="393" t="s">
        <v>55</v>
      </c>
      <c r="B28" s="338" t="s">
        <v>56</v>
      </c>
      <c r="C28" s="396">
        <v>31</v>
      </c>
      <c r="D28" s="396">
        <v>30</v>
      </c>
      <c r="E28" s="363">
        <f t="shared" si="1"/>
        <v>-0.032</v>
      </c>
      <c r="F28" s="519" t="str">
        <f t="shared" si="0"/>
        <v>是</v>
      </c>
    </row>
    <row r="29" ht="37.5" customHeight="1" spans="1:6">
      <c r="A29" s="393" t="s">
        <v>57</v>
      </c>
      <c r="B29" s="338" t="s">
        <v>58</v>
      </c>
      <c r="C29" s="396">
        <v>1805</v>
      </c>
      <c r="D29" s="396">
        <v>1800</v>
      </c>
      <c r="E29" s="363">
        <f t="shared" si="1"/>
        <v>-0.003</v>
      </c>
      <c r="F29" s="519" t="str">
        <f t="shared" si="0"/>
        <v>是</v>
      </c>
    </row>
    <row r="30" ht="37.5" customHeight="1" spans="1:6">
      <c r="A30" s="393"/>
      <c r="B30" s="338"/>
      <c r="C30" s="396"/>
      <c r="D30" s="396"/>
      <c r="E30" s="363" t="str">
        <f t="shared" si="1"/>
        <v/>
      </c>
      <c r="F30" s="519" t="str">
        <f t="shared" si="0"/>
        <v>是</v>
      </c>
    </row>
    <row r="31" s="313" customFormat="1" ht="37.5" customHeight="1" spans="1:6">
      <c r="A31" s="522"/>
      <c r="B31" s="488" t="s">
        <v>59</v>
      </c>
      <c r="C31" s="388">
        <f>SUM(C5,C21)</f>
        <v>41393</v>
      </c>
      <c r="D31" s="388">
        <f>SUM(D5,D21)</f>
        <v>42635</v>
      </c>
      <c r="E31" s="518">
        <f t="shared" si="1"/>
        <v>0.03</v>
      </c>
      <c r="F31" s="519" t="str">
        <f t="shared" si="0"/>
        <v>是</v>
      </c>
    </row>
    <row r="32" ht="37.5" customHeight="1" spans="1:6">
      <c r="A32" s="391">
        <v>105</v>
      </c>
      <c r="B32" s="337" t="s">
        <v>60</v>
      </c>
      <c r="C32" s="388">
        <v>6405</v>
      </c>
      <c r="D32" s="388">
        <v>8946</v>
      </c>
      <c r="E32" s="518">
        <f t="shared" si="1"/>
        <v>0.397</v>
      </c>
      <c r="F32" s="519" t="str">
        <f t="shared" si="0"/>
        <v>是</v>
      </c>
    </row>
    <row r="33" s="442" customFormat="1" ht="37.5" customHeight="1" spans="1:6">
      <c r="A33" s="489">
        <v>110</v>
      </c>
      <c r="B33" s="490" t="s">
        <v>61</v>
      </c>
      <c r="C33" s="388">
        <f>SUM(C34:C39)</f>
        <v>158930</v>
      </c>
      <c r="D33" s="388">
        <f>SUM(D34:D39)</f>
        <v>160200</v>
      </c>
      <c r="E33" s="518">
        <f t="shared" si="1"/>
        <v>0.008</v>
      </c>
      <c r="F33" s="519" t="str">
        <f t="shared" si="0"/>
        <v>是</v>
      </c>
    </row>
    <row r="34" ht="37.5" customHeight="1" spans="1:6">
      <c r="A34" s="393">
        <v>11001</v>
      </c>
      <c r="B34" s="338" t="s">
        <v>62</v>
      </c>
      <c r="C34" s="396">
        <v>2470</v>
      </c>
      <c r="D34" s="396">
        <v>2176</v>
      </c>
      <c r="E34" s="363">
        <f t="shared" si="1"/>
        <v>-0.119</v>
      </c>
      <c r="F34" s="519" t="str">
        <f t="shared" si="0"/>
        <v>是</v>
      </c>
    </row>
    <row r="35" ht="37.5" customHeight="1" spans="1:6">
      <c r="A35" s="393"/>
      <c r="B35" s="338" t="s">
        <v>63</v>
      </c>
      <c r="C35" s="396">
        <v>135044</v>
      </c>
      <c r="D35" s="396">
        <v>140772</v>
      </c>
      <c r="E35" s="363">
        <f t="shared" si="1"/>
        <v>0.042</v>
      </c>
      <c r="F35" s="519" t="str">
        <f t="shared" si="0"/>
        <v>是</v>
      </c>
    </row>
    <row r="36" ht="37.5" customHeight="1" spans="1:6">
      <c r="A36" s="393">
        <v>11008</v>
      </c>
      <c r="B36" s="338" t="s">
        <v>64</v>
      </c>
      <c r="C36" s="396">
        <v>17505</v>
      </c>
      <c r="D36" s="396">
        <v>4223</v>
      </c>
      <c r="E36" s="363">
        <f t="shared" si="1"/>
        <v>-0.759</v>
      </c>
      <c r="F36" s="519" t="str">
        <f t="shared" si="0"/>
        <v>是</v>
      </c>
    </row>
    <row r="37" ht="37.5" customHeight="1" spans="1:6">
      <c r="A37" s="393">
        <v>11009</v>
      </c>
      <c r="B37" s="338" t="s">
        <v>65</v>
      </c>
      <c r="C37" s="396">
        <v>1417</v>
      </c>
      <c r="D37" s="396">
        <v>11000</v>
      </c>
      <c r="E37" s="363">
        <f t="shared" si="1"/>
        <v>6.763</v>
      </c>
      <c r="F37" s="519" t="str">
        <f t="shared" si="0"/>
        <v>是</v>
      </c>
    </row>
    <row r="38" s="511" customFormat="1" ht="37.5" customHeight="1" spans="1:6">
      <c r="A38" s="523">
        <v>11013</v>
      </c>
      <c r="B38" s="342" t="s">
        <v>66</v>
      </c>
      <c r="C38" s="396">
        <v>2467</v>
      </c>
      <c r="D38" s="396">
        <v>2000</v>
      </c>
      <c r="E38" s="363">
        <f t="shared" si="1"/>
        <v>-0.189</v>
      </c>
      <c r="F38" s="519" t="str">
        <f t="shared" si="0"/>
        <v>是</v>
      </c>
    </row>
    <row r="39" s="511" customFormat="1" ht="37.5" customHeight="1" spans="1:6">
      <c r="A39" s="523">
        <v>11015</v>
      </c>
      <c r="B39" s="342" t="s">
        <v>67</v>
      </c>
      <c r="C39" s="396">
        <v>27</v>
      </c>
      <c r="D39" s="396">
        <v>29</v>
      </c>
      <c r="E39" s="363">
        <f t="shared" si="1"/>
        <v>0.074</v>
      </c>
      <c r="F39" s="519" t="str">
        <f t="shared" si="0"/>
        <v>是</v>
      </c>
    </row>
    <row r="40" s="442" customFormat="1" ht="37.5" customHeight="1" spans="1:6">
      <c r="A40" s="524"/>
      <c r="B40" s="525" t="s">
        <v>68</v>
      </c>
      <c r="C40" s="388">
        <f>SUM(C31,C32,C33)</f>
        <v>206728</v>
      </c>
      <c r="D40" s="388">
        <f>SUM(D31,D32,D33)</f>
        <v>211781</v>
      </c>
      <c r="E40" s="518">
        <f t="shared" si="1"/>
        <v>0.024</v>
      </c>
      <c r="F40" s="519" t="str">
        <f t="shared" si="0"/>
        <v>是</v>
      </c>
    </row>
    <row r="41" spans="3:4">
      <c r="C41" s="526"/>
      <c r="D41" s="526"/>
    </row>
    <row r="42" spans="4:4">
      <c r="D42" s="526"/>
    </row>
    <row r="43" spans="3:4">
      <c r="C43" s="526"/>
      <c r="D43" s="526"/>
    </row>
    <row r="44" spans="4:4">
      <c r="D44" s="526"/>
    </row>
    <row r="45" spans="3:4">
      <c r="C45" s="526"/>
      <c r="D45" s="526"/>
    </row>
    <row r="46" spans="3:4">
      <c r="C46" s="526"/>
      <c r="D46" s="526"/>
    </row>
    <row r="47" spans="4:4">
      <c r="D47" s="526"/>
    </row>
    <row r="48" spans="3:4">
      <c r="C48" s="526"/>
      <c r="D48" s="526"/>
    </row>
    <row r="49" spans="3:4">
      <c r="C49" s="526"/>
      <c r="D49" s="526"/>
    </row>
    <row r="50" spans="3:4">
      <c r="C50" s="526"/>
      <c r="D50" s="526"/>
    </row>
    <row r="51" spans="3:4">
      <c r="C51" s="526"/>
      <c r="D51" s="526"/>
    </row>
    <row r="52" spans="4:4">
      <c r="D52" s="526"/>
    </row>
    <row r="53" spans="3:4">
      <c r="C53" s="526"/>
      <c r="D53" s="526"/>
    </row>
  </sheetData>
  <autoFilter ref="A4:F40">
    <extLst/>
  </autoFilter>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F51"/>
  <sheetViews>
    <sheetView showGridLines="0" showZeros="0" view="pageBreakPreview" zoomScale="120" zoomScaleNormal="90" workbookViewId="0">
      <pane ySplit="3" topLeftCell="A4" activePane="bottomLeft" state="frozen"/>
      <selection/>
      <selection pane="bottomLeft" activeCell="B1" sqref="B1:E1"/>
    </sheetView>
  </sheetViews>
  <sheetFormatPr defaultColWidth="9" defaultRowHeight="15.5" outlineLevelCol="5"/>
  <cols>
    <col min="1" max="1" width="12.7545454545455" style="196" hidden="1" customWidth="1"/>
    <col min="2" max="2" width="50.7545454545455" style="196" customWidth="1"/>
    <col min="3" max="5" width="20.6363636363636" style="196" customWidth="1"/>
    <col min="6" max="6" width="9.75454545454545" style="196" hidden="1" customWidth="1"/>
    <col min="7" max="16384" width="9" style="285"/>
  </cols>
  <sheetData>
    <row r="1" s="437" customFormat="1" ht="45" customHeight="1" spans="1:6">
      <c r="A1" s="441"/>
      <c r="B1" s="441" t="s">
        <v>69</v>
      </c>
      <c r="C1" s="441"/>
      <c r="D1" s="441"/>
      <c r="E1" s="441"/>
      <c r="F1" s="442"/>
    </row>
    <row r="2" ht="18.95" customHeight="1" spans="1:5">
      <c r="A2" s="496"/>
      <c r="B2" s="473"/>
      <c r="C2" s="352"/>
      <c r="E2" s="474" t="s">
        <v>2</v>
      </c>
    </row>
    <row r="3" s="470" customFormat="1" ht="45" customHeight="1" spans="1:6">
      <c r="A3" s="497" t="s">
        <v>3</v>
      </c>
      <c r="B3" s="469" t="s">
        <v>4</v>
      </c>
      <c r="C3" s="215" t="s">
        <v>5</v>
      </c>
      <c r="D3" s="215" t="s">
        <v>6</v>
      </c>
      <c r="E3" s="469" t="s">
        <v>7</v>
      </c>
      <c r="F3" s="498" t="s">
        <v>8</v>
      </c>
    </row>
    <row r="4" ht="37.5" customHeight="1" spans="1:6">
      <c r="A4" s="367" t="s">
        <v>70</v>
      </c>
      <c r="B4" s="499" t="s">
        <v>71</v>
      </c>
      <c r="C4" s="371">
        <v>20713</v>
      </c>
      <c r="D4" s="371">
        <v>26695</v>
      </c>
      <c r="E4" s="500">
        <f>IF(C4&gt;0,D4/C4-1,IF(C4&lt;0,-(D4/C4-1),""))</f>
        <v>0.289</v>
      </c>
      <c r="F4" s="295" t="str">
        <f t="shared" ref="F4:F38" si="0">IF(LEN(A4)=3,"是",IF(B4&lt;&gt;"",IF(SUM(C4:D4)&lt;&gt;0,"是","否"),"是"))</f>
        <v>是</v>
      </c>
    </row>
    <row r="5" ht="37.5" customHeight="1" spans="1:6">
      <c r="A5" s="367" t="s">
        <v>72</v>
      </c>
      <c r="B5" s="501" t="s">
        <v>73</v>
      </c>
      <c r="C5" s="371"/>
      <c r="D5" s="371"/>
      <c r="E5" s="500" t="str">
        <f t="shared" ref="E5:E38" si="1">IF(C5&gt;0,D5/C5-1,IF(C5&lt;0,-(D5/C5-1),""))</f>
        <v/>
      </c>
      <c r="F5" s="295" t="str">
        <f t="shared" si="0"/>
        <v>是</v>
      </c>
    </row>
    <row r="6" ht="37.5" customHeight="1" spans="1:6">
      <c r="A6" s="367" t="s">
        <v>74</v>
      </c>
      <c r="B6" s="501" t="s">
        <v>75</v>
      </c>
      <c r="C6" s="371">
        <v>184</v>
      </c>
      <c r="D6" s="371">
        <v>185</v>
      </c>
      <c r="E6" s="500">
        <f t="shared" si="1"/>
        <v>0.005</v>
      </c>
      <c r="F6" s="295" t="str">
        <f t="shared" si="0"/>
        <v>是</v>
      </c>
    </row>
    <row r="7" ht="37.5" customHeight="1" spans="1:6">
      <c r="A7" s="367" t="s">
        <v>76</v>
      </c>
      <c r="B7" s="501" t="s">
        <v>77</v>
      </c>
      <c r="C7" s="371">
        <v>6051</v>
      </c>
      <c r="D7" s="371">
        <v>6014</v>
      </c>
      <c r="E7" s="500">
        <f t="shared" si="1"/>
        <v>-0.006</v>
      </c>
      <c r="F7" s="295" t="str">
        <f t="shared" si="0"/>
        <v>是</v>
      </c>
    </row>
    <row r="8" ht="37.5" customHeight="1" spans="1:6">
      <c r="A8" s="367" t="s">
        <v>78</v>
      </c>
      <c r="B8" s="501" t="s">
        <v>79</v>
      </c>
      <c r="C8" s="371">
        <v>34438</v>
      </c>
      <c r="D8" s="371">
        <v>34782</v>
      </c>
      <c r="E8" s="500">
        <f t="shared" si="1"/>
        <v>0.01</v>
      </c>
      <c r="F8" s="295" t="str">
        <f t="shared" si="0"/>
        <v>是</v>
      </c>
    </row>
    <row r="9" ht="37.5" customHeight="1" spans="1:6">
      <c r="A9" s="367" t="s">
        <v>80</v>
      </c>
      <c r="B9" s="501" t="s">
        <v>81</v>
      </c>
      <c r="C9" s="371">
        <v>1295</v>
      </c>
      <c r="D9" s="371">
        <v>872</v>
      </c>
      <c r="E9" s="500">
        <f t="shared" si="1"/>
        <v>-0.327</v>
      </c>
      <c r="F9" s="295" t="str">
        <f t="shared" si="0"/>
        <v>是</v>
      </c>
    </row>
    <row r="10" ht="37.5" customHeight="1" spans="1:6">
      <c r="A10" s="367" t="s">
        <v>82</v>
      </c>
      <c r="B10" s="501" t="s">
        <v>83</v>
      </c>
      <c r="C10" s="371">
        <v>1708</v>
      </c>
      <c r="D10" s="371">
        <v>1386</v>
      </c>
      <c r="E10" s="500">
        <f t="shared" si="1"/>
        <v>-0.189</v>
      </c>
      <c r="F10" s="295" t="str">
        <f t="shared" si="0"/>
        <v>是</v>
      </c>
    </row>
    <row r="11" ht="37.5" customHeight="1" spans="1:6">
      <c r="A11" s="367" t="s">
        <v>84</v>
      </c>
      <c r="B11" s="501" t="s">
        <v>85</v>
      </c>
      <c r="C11" s="371">
        <v>29451</v>
      </c>
      <c r="D11" s="371">
        <v>30399</v>
      </c>
      <c r="E11" s="500">
        <f t="shared" si="1"/>
        <v>0.032</v>
      </c>
      <c r="F11" s="295" t="str">
        <f t="shared" si="0"/>
        <v>是</v>
      </c>
    </row>
    <row r="12" ht="37.5" customHeight="1" spans="1:6">
      <c r="A12" s="367" t="s">
        <v>86</v>
      </c>
      <c r="B12" s="501" t="s">
        <v>87</v>
      </c>
      <c r="C12" s="371">
        <v>14866</v>
      </c>
      <c r="D12" s="371">
        <v>15302</v>
      </c>
      <c r="E12" s="500">
        <f t="shared" si="1"/>
        <v>0.029</v>
      </c>
      <c r="F12" s="295" t="str">
        <f t="shared" si="0"/>
        <v>是</v>
      </c>
    </row>
    <row r="13" ht="37.5" customHeight="1" spans="1:6">
      <c r="A13" s="367" t="s">
        <v>88</v>
      </c>
      <c r="B13" s="501" t="s">
        <v>89</v>
      </c>
      <c r="C13" s="371">
        <v>3028</v>
      </c>
      <c r="D13" s="371">
        <v>3046</v>
      </c>
      <c r="E13" s="500">
        <f t="shared" si="1"/>
        <v>0.006</v>
      </c>
      <c r="F13" s="295" t="str">
        <f t="shared" si="0"/>
        <v>是</v>
      </c>
    </row>
    <row r="14" ht="37.5" customHeight="1" spans="1:6">
      <c r="A14" s="367" t="s">
        <v>90</v>
      </c>
      <c r="B14" s="501" t="s">
        <v>91</v>
      </c>
      <c r="C14" s="371">
        <v>8106</v>
      </c>
      <c r="D14" s="371">
        <v>7373</v>
      </c>
      <c r="E14" s="500">
        <f t="shared" si="1"/>
        <v>-0.09</v>
      </c>
      <c r="F14" s="295" t="str">
        <f t="shared" si="0"/>
        <v>是</v>
      </c>
    </row>
    <row r="15" ht="37.5" customHeight="1" spans="1:6">
      <c r="A15" s="367" t="s">
        <v>92</v>
      </c>
      <c r="B15" s="501" t="s">
        <v>93</v>
      </c>
      <c r="C15" s="371">
        <v>40687</v>
      </c>
      <c r="D15" s="371">
        <v>39352</v>
      </c>
      <c r="E15" s="500">
        <f t="shared" si="1"/>
        <v>-0.033</v>
      </c>
      <c r="F15" s="295" t="str">
        <f t="shared" si="0"/>
        <v>是</v>
      </c>
    </row>
    <row r="16" ht="37.5" customHeight="1" spans="1:6">
      <c r="A16" s="367" t="s">
        <v>94</v>
      </c>
      <c r="B16" s="501" t="s">
        <v>95</v>
      </c>
      <c r="C16" s="371">
        <v>7213</v>
      </c>
      <c r="D16" s="371">
        <v>7258</v>
      </c>
      <c r="E16" s="500">
        <f t="shared" si="1"/>
        <v>0.006</v>
      </c>
      <c r="F16" s="295" t="str">
        <f t="shared" si="0"/>
        <v>是</v>
      </c>
    </row>
    <row r="17" ht="37.5" customHeight="1" spans="1:6">
      <c r="A17" s="367" t="s">
        <v>96</v>
      </c>
      <c r="B17" s="501" t="s">
        <v>97</v>
      </c>
      <c r="C17" s="371">
        <v>333</v>
      </c>
      <c r="D17" s="371"/>
      <c r="E17" s="500">
        <f t="shared" si="1"/>
        <v>-1</v>
      </c>
      <c r="F17" s="295" t="str">
        <f t="shared" si="0"/>
        <v>是</v>
      </c>
    </row>
    <row r="18" ht="37.5" customHeight="1" spans="1:6">
      <c r="A18" s="367" t="s">
        <v>98</v>
      </c>
      <c r="B18" s="501" t="s">
        <v>99</v>
      </c>
      <c r="C18" s="371">
        <v>342</v>
      </c>
      <c r="D18" s="371">
        <v>166</v>
      </c>
      <c r="E18" s="500">
        <f t="shared" si="1"/>
        <v>-0.515</v>
      </c>
      <c r="F18" s="295" t="str">
        <f t="shared" si="0"/>
        <v>是</v>
      </c>
    </row>
    <row r="19" ht="37.5" customHeight="1" spans="1:6">
      <c r="A19" s="367" t="s">
        <v>100</v>
      </c>
      <c r="B19" s="501" t="s">
        <v>101</v>
      </c>
      <c r="C19" s="371">
        <v>11</v>
      </c>
      <c r="D19" s="371">
        <v>11</v>
      </c>
      <c r="E19" s="500">
        <f t="shared" si="1"/>
        <v>0</v>
      </c>
      <c r="F19" s="295" t="str">
        <f t="shared" si="0"/>
        <v>是</v>
      </c>
    </row>
    <row r="20" ht="37.5" customHeight="1" spans="1:6">
      <c r="A20" s="367" t="s">
        <v>102</v>
      </c>
      <c r="B20" s="501" t="s">
        <v>103</v>
      </c>
      <c r="C20" s="371"/>
      <c r="D20" s="371"/>
      <c r="E20" s="500" t="str">
        <f t="shared" si="1"/>
        <v/>
      </c>
      <c r="F20" s="295" t="str">
        <f t="shared" si="0"/>
        <v>是</v>
      </c>
    </row>
    <row r="21" ht="37.5" customHeight="1" spans="1:6">
      <c r="A21" s="367" t="s">
        <v>104</v>
      </c>
      <c r="B21" s="501" t="s">
        <v>105</v>
      </c>
      <c r="C21" s="371">
        <v>5756</v>
      </c>
      <c r="D21" s="371">
        <v>3179</v>
      </c>
      <c r="E21" s="500">
        <f t="shared" si="1"/>
        <v>-0.448</v>
      </c>
      <c r="F21" s="295" t="str">
        <f t="shared" si="0"/>
        <v>是</v>
      </c>
    </row>
    <row r="22" ht="37.5" customHeight="1" spans="1:6">
      <c r="A22" s="367" t="s">
        <v>106</v>
      </c>
      <c r="B22" s="501" t="s">
        <v>107</v>
      </c>
      <c r="C22" s="371">
        <v>5425</v>
      </c>
      <c r="D22" s="371">
        <v>5553</v>
      </c>
      <c r="E22" s="500">
        <f t="shared" si="1"/>
        <v>0.024</v>
      </c>
      <c r="F22" s="295" t="str">
        <f t="shared" si="0"/>
        <v>是</v>
      </c>
    </row>
    <row r="23" ht="37.5" customHeight="1" spans="1:6">
      <c r="A23" s="367" t="s">
        <v>108</v>
      </c>
      <c r="B23" s="501" t="s">
        <v>109</v>
      </c>
      <c r="C23" s="371">
        <v>155</v>
      </c>
      <c r="D23" s="371">
        <v>210</v>
      </c>
      <c r="E23" s="500">
        <f t="shared" si="1"/>
        <v>0.355</v>
      </c>
      <c r="F23" s="295" t="str">
        <f t="shared" si="0"/>
        <v>是</v>
      </c>
    </row>
    <row r="24" ht="37.5" customHeight="1" spans="1:6">
      <c r="A24" s="367" t="s">
        <v>110</v>
      </c>
      <c r="B24" s="501" t="s">
        <v>111</v>
      </c>
      <c r="C24" s="371">
        <v>1790</v>
      </c>
      <c r="D24" s="371">
        <v>3271</v>
      </c>
      <c r="E24" s="500">
        <f t="shared" si="1"/>
        <v>0.827</v>
      </c>
      <c r="F24" s="295" t="str">
        <f t="shared" si="0"/>
        <v>是</v>
      </c>
    </row>
    <row r="25" ht="37.5" customHeight="1" spans="1:6">
      <c r="A25" s="367" t="s">
        <v>112</v>
      </c>
      <c r="B25" s="501" t="s">
        <v>113</v>
      </c>
      <c r="C25" s="371"/>
      <c r="D25" s="371">
        <v>2000</v>
      </c>
      <c r="E25" s="500" t="str">
        <f t="shared" si="1"/>
        <v/>
      </c>
      <c r="F25" s="295" t="str">
        <f t="shared" si="0"/>
        <v>是</v>
      </c>
    </row>
    <row r="26" ht="37.5" customHeight="1" spans="1:6">
      <c r="A26" s="367" t="s">
        <v>114</v>
      </c>
      <c r="B26" s="501" t="s">
        <v>115</v>
      </c>
      <c r="C26" s="371">
        <v>3359</v>
      </c>
      <c r="D26" s="371">
        <v>3402</v>
      </c>
      <c r="E26" s="500">
        <f t="shared" si="1"/>
        <v>0.013</v>
      </c>
      <c r="F26" s="295" t="str">
        <f t="shared" si="0"/>
        <v>是</v>
      </c>
    </row>
    <row r="27" ht="37.5" customHeight="1" spans="1:6">
      <c r="A27" s="367" t="s">
        <v>116</v>
      </c>
      <c r="B27" s="501" t="s">
        <v>117</v>
      </c>
      <c r="C27" s="371">
        <v>7</v>
      </c>
      <c r="D27" s="371">
        <v>10</v>
      </c>
      <c r="E27" s="500">
        <f t="shared" si="1"/>
        <v>0.429</v>
      </c>
      <c r="F27" s="295" t="str">
        <f t="shared" si="0"/>
        <v>是</v>
      </c>
    </row>
    <row r="28" ht="37.5" customHeight="1" spans="1:6">
      <c r="A28" s="367" t="s">
        <v>118</v>
      </c>
      <c r="B28" s="501" t="s">
        <v>119</v>
      </c>
      <c r="C28" s="371"/>
      <c r="D28" s="371"/>
      <c r="E28" s="500" t="str">
        <f t="shared" si="1"/>
        <v/>
      </c>
      <c r="F28" s="295" t="str">
        <f t="shared" si="0"/>
        <v>是</v>
      </c>
    </row>
    <row r="29" ht="37.5" customHeight="1" spans="1:6">
      <c r="A29" s="367"/>
      <c r="B29" s="501"/>
      <c r="C29" s="371"/>
      <c r="D29" s="371"/>
      <c r="E29" s="500" t="str">
        <f t="shared" si="1"/>
        <v/>
      </c>
      <c r="F29" s="295" t="str">
        <f t="shared" si="0"/>
        <v>是</v>
      </c>
    </row>
    <row r="30" s="351" customFormat="1" ht="37.5" customHeight="1" spans="1:6">
      <c r="A30" s="487"/>
      <c r="B30" s="488" t="s">
        <v>120</v>
      </c>
      <c r="C30" s="454">
        <f>SUM(C4:C28)</f>
        <v>184918</v>
      </c>
      <c r="D30" s="454">
        <f>SUM(D4:D28)</f>
        <v>190466</v>
      </c>
      <c r="E30" s="502">
        <f t="shared" si="1"/>
        <v>0.03</v>
      </c>
      <c r="F30" s="295" t="str">
        <f t="shared" si="0"/>
        <v>是</v>
      </c>
    </row>
    <row r="31" ht="37.5" customHeight="1" spans="1:6">
      <c r="A31" s="364">
        <v>230</v>
      </c>
      <c r="B31" s="503" t="s">
        <v>121</v>
      </c>
      <c r="C31" s="454">
        <f>SUM(C32:C35)</f>
        <v>11523</v>
      </c>
      <c r="D31" s="454">
        <f>SUM(D32:D35)</f>
        <v>11350</v>
      </c>
      <c r="E31" s="502">
        <f t="shared" si="1"/>
        <v>-0.015</v>
      </c>
      <c r="F31" s="295" t="str">
        <f t="shared" si="0"/>
        <v>是</v>
      </c>
    </row>
    <row r="32" ht="37.5" customHeight="1" spans="1:6">
      <c r="A32" s="504">
        <v>23006</v>
      </c>
      <c r="B32" s="505" t="s">
        <v>122</v>
      </c>
      <c r="C32" s="371">
        <v>5744</v>
      </c>
      <c r="D32" s="371">
        <v>4850</v>
      </c>
      <c r="E32" s="500">
        <f t="shared" si="1"/>
        <v>-0.156</v>
      </c>
      <c r="F32" s="295" t="str">
        <f t="shared" si="0"/>
        <v>是</v>
      </c>
    </row>
    <row r="33" ht="36" customHeight="1" spans="1:6">
      <c r="A33" s="367">
        <v>23008</v>
      </c>
      <c r="B33" s="505" t="s">
        <v>123</v>
      </c>
      <c r="C33" s="371">
        <v>5750</v>
      </c>
      <c r="D33" s="371">
        <v>6500</v>
      </c>
      <c r="E33" s="500">
        <f t="shared" si="1"/>
        <v>0.13</v>
      </c>
      <c r="F33" s="295" t="str">
        <f t="shared" si="0"/>
        <v>是</v>
      </c>
    </row>
    <row r="34" ht="37.5" customHeight="1" spans="1:6">
      <c r="A34" s="506">
        <v>23015</v>
      </c>
      <c r="B34" s="486" t="s">
        <v>124</v>
      </c>
      <c r="C34" s="371">
        <v>29</v>
      </c>
      <c r="D34" s="371"/>
      <c r="E34" s="500">
        <f t="shared" si="1"/>
        <v>-1</v>
      </c>
      <c r="F34" s="295" t="str">
        <f t="shared" si="0"/>
        <v>是</v>
      </c>
    </row>
    <row r="35" s="472" customFormat="1" ht="36" customHeight="1" spans="1:6">
      <c r="A35" s="506">
        <v>23016</v>
      </c>
      <c r="B35" s="486" t="s">
        <v>125</v>
      </c>
      <c r="C35" s="371"/>
      <c r="D35" s="371"/>
      <c r="E35" s="500" t="str">
        <f t="shared" si="1"/>
        <v/>
      </c>
      <c r="F35" s="295" t="str">
        <f t="shared" si="0"/>
        <v>否</v>
      </c>
    </row>
    <row r="36" s="472" customFormat="1" ht="37.5" customHeight="1" spans="1:6">
      <c r="A36" s="364">
        <v>231</v>
      </c>
      <c r="B36" s="224" t="s">
        <v>126</v>
      </c>
      <c r="C36" s="454">
        <v>6064</v>
      </c>
      <c r="D36" s="454">
        <v>9965</v>
      </c>
      <c r="E36" s="502">
        <f t="shared" si="1"/>
        <v>0.643</v>
      </c>
      <c r="F36" s="295" t="str">
        <f t="shared" si="0"/>
        <v>是</v>
      </c>
    </row>
    <row r="37" s="472" customFormat="1" ht="37.5" customHeight="1" spans="1:6">
      <c r="A37" s="364">
        <v>23009</v>
      </c>
      <c r="B37" s="507" t="s">
        <v>127</v>
      </c>
      <c r="C37" s="454">
        <v>4223</v>
      </c>
      <c r="D37" s="454"/>
      <c r="E37" s="502">
        <f t="shared" si="1"/>
        <v>-1</v>
      </c>
      <c r="F37" s="295" t="str">
        <f t="shared" si="0"/>
        <v>是</v>
      </c>
    </row>
    <row r="38" ht="37.5" customHeight="1" spans="1:6">
      <c r="A38" s="487"/>
      <c r="B38" s="494" t="s">
        <v>128</v>
      </c>
      <c r="C38" s="454">
        <f>SUM(C30,C31,C36,C37)</f>
        <v>206728</v>
      </c>
      <c r="D38" s="454">
        <f>SUM(D30,D31,D36,D37)</f>
        <v>211781</v>
      </c>
      <c r="E38" s="502">
        <f t="shared" si="1"/>
        <v>0.024</v>
      </c>
      <c r="F38" s="295" t="str">
        <f t="shared" si="0"/>
        <v>是</v>
      </c>
    </row>
    <row r="39" spans="2:4">
      <c r="B39" s="508"/>
      <c r="D39" s="509"/>
    </row>
    <row r="41" spans="4:4">
      <c r="D41" s="509"/>
    </row>
    <row r="43" spans="4:4">
      <c r="D43" s="509"/>
    </row>
    <row r="44" spans="4:4">
      <c r="D44" s="509"/>
    </row>
    <row r="46" spans="4:4">
      <c r="D46" s="509"/>
    </row>
    <row r="47" spans="4:4">
      <c r="D47" s="509"/>
    </row>
    <row r="48" spans="4:4">
      <c r="D48" s="509"/>
    </row>
    <row r="49" spans="4:4">
      <c r="D49" s="509"/>
    </row>
    <row r="51" spans="4:4">
      <c r="D51" s="509"/>
    </row>
  </sheetData>
  <autoFilter ref="A3:F38">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120" zoomScaleNormal="90" workbookViewId="0">
      <pane ySplit="3" topLeftCell="A31" activePane="bottomLeft" state="frozen"/>
      <selection/>
      <selection pane="bottomLeft" activeCell="B3" sqref="B3"/>
    </sheetView>
  </sheetViews>
  <sheetFormatPr defaultColWidth="9" defaultRowHeight="15.5" outlineLevelCol="5"/>
  <cols>
    <col min="1" max="1" width="14.5" style="196" hidden="1" customWidth="1"/>
    <col min="2" max="2" width="50.7545454545455" style="196" customWidth="1"/>
    <col min="3" max="5" width="20.6363636363636" style="196" customWidth="1"/>
    <col min="6" max="6" width="9" style="285" hidden="1" customWidth="1"/>
    <col min="7" max="16384" width="9" style="285"/>
  </cols>
  <sheetData>
    <row r="1" s="437" customFormat="1" ht="45" customHeight="1" spans="1:6">
      <c r="A1" s="441"/>
      <c r="B1" s="441" t="s">
        <v>129</v>
      </c>
      <c r="C1" s="441"/>
      <c r="D1" s="441"/>
      <c r="E1" s="441"/>
      <c r="F1" s="442"/>
    </row>
    <row r="2" ht="18.95" customHeight="1" spans="2:5">
      <c r="B2" s="473"/>
      <c r="C2" s="352"/>
      <c r="D2" s="352"/>
      <c r="E2" s="474" t="s">
        <v>2</v>
      </c>
    </row>
    <row r="3" s="470" customFormat="1" ht="45" customHeight="1" spans="1:6">
      <c r="A3" s="475" t="s">
        <v>3</v>
      </c>
      <c r="B3" s="355" t="s">
        <v>4</v>
      </c>
      <c r="C3" s="215" t="s">
        <v>130</v>
      </c>
      <c r="D3" s="215" t="s">
        <v>6</v>
      </c>
      <c r="E3" s="215" t="s">
        <v>131</v>
      </c>
      <c r="F3" s="291" t="s">
        <v>8</v>
      </c>
    </row>
    <row r="4" ht="32.1" customHeight="1" spans="1:6">
      <c r="A4" s="476" t="s">
        <v>9</v>
      </c>
      <c r="B4" s="477" t="s">
        <v>10</v>
      </c>
      <c r="C4" s="138">
        <f>SUM(C5:C19)</f>
        <v>25420</v>
      </c>
      <c r="D4" s="388">
        <f>SUM(D5:D19)</f>
        <v>23993</v>
      </c>
      <c r="E4" s="358">
        <f t="shared" ref="E4:E9" si="0">IF(C4&gt;0,D4/C4-1,IF(C4&lt;0,-(D4/C4-1),""))</f>
        <v>-0.056</v>
      </c>
      <c r="F4" s="295" t="str">
        <f t="shared" ref="F4:F40" si="1">IF(LEN(A4)=3,"是",IF(B4&lt;&gt;"",IF(SUM(C4:D4)&lt;&gt;0,"是","否"),"是"))</f>
        <v>是</v>
      </c>
    </row>
    <row r="5" ht="32.1" customHeight="1" spans="1:6">
      <c r="A5" s="367" t="s">
        <v>11</v>
      </c>
      <c r="B5" s="478" t="s">
        <v>12</v>
      </c>
      <c r="C5" s="141">
        <v>9225</v>
      </c>
      <c r="D5" s="396">
        <v>4600</v>
      </c>
      <c r="E5" s="361">
        <f t="shared" si="0"/>
        <v>-0.501</v>
      </c>
      <c r="F5" s="295" t="str">
        <f t="shared" si="1"/>
        <v>是</v>
      </c>
    </row>
    <row r="6" ht="32.1" customHeight="1" spans="1:6">
      <c r="A6" s="367" t="s">
        <v>13</v>
      </c>
      <c r="B6" s="478" t="s">
        <v>14</v>
      </c>
      <c r="C6" s="141">
        <v>1130</v>
      </c>
      <c r="D6" s="396">
        <v>947</v>
      </c>
      <c r="E6" s="361">
        <f t="shared" si="0"/>
        <v>-0.162</v>
      </c>
      <c r="F6" s="295" t="str">
        <f t="shared" si="1"/>
        <v>是</v>
      </c>
    </row>
    <row r="7" ht="32.1" customHeight="1" spans="1:6">
      <c r="A7" s="367" t="s">
        <v>15</v>
      </c>
      <c r="B7" s="478" t="s">
        <v>16</v>
      </c>
      <c r="C7" s="141">
        <v>246</v>
      </c>
      <c r="D7" s="396">
        <v>240</v>
      </c>
      <c r="E7" s="361">
        <f t="shared" si="0"/>
        <v>-0.024</v>
      </c>
      <c r="F7" s="295" t="str">
        <f t="shared" si="1"/>
        <v>是</v>
      </c>
    </row>
    <row r="8" customFormat="1" ht="32.1" customHeight="1" spans="1:6">
      <c r="A8" s="479" t="s">
        <v>17</v>
      </c>
      <c r="B8" s="480" t="s">
        <v>18</v>
      </c>
      <c r="C8" s="481">
        <v>225</v>
      </c>
      <c r="D8" s="396">
        <v>200</v>
      </c>
      <c r="E8" s="361">
        <f t="shared" si="0"/>
        <v>-0.111</v>
      </c>
      <c r="F8" s="295" t="str">
        <f t="shared" si="1"/>
        <v>是</v>
      </c>
    </row>
    <row r="9" ht="32.1" customHeight="1" spans="1:6">
      <c r="A9" s="367" t="s">
        <v>19</v>
      </c>
      <c r="B9" s="478" t="s">
        <v>20</v>
      </c>
      <c r="C9" s="141">
        <v>760</v>
      </c>
      <c r="D9" s="396">
        <v>468</v>
      </c>
      <c r="E9" s="361">
        <f t="shared" si="0"/>
        <v>-0.384</v>
      </c>
      <c r="F9" s="295" t="str">
        <f t="shared" si="1"/>
        <v>是</v>
      </c>
    </row>
    <row r="10" customFormat="1" ht="32.1" customHeight="1" spans="1:6">
      <c r="A10" s="479" t="s">
        <v>21</v>
      </c>
      <c r="B10" s="480" t="s">
        <v>22</v>
      </c>
      <c r="C10" s="481">
        <v>397</v>
      </c>
      <c r="D10" s="396">
        <v>400</v>
      </c>
      <c r="E10" s="361">
        <f t="shared" ref="E10:E20" si="2">IF(C10&gt;0,D10/C10-1,IF(C10&lt;0,-(D10/C10-1),""))</f>
        <v>0.008</v>
      </c>
      <c r="F10" s="295" t="str">
        <f t="shared" si="1"/>
        <v>是</v>
      </c>
    </row>
    <row r="11" customFormat="1" ht="32.1" customHeight="1" spans="1:6">
      <c r="A11" s="479" t="s">
        <v>23</v>
      </c>
      <c r="B11" s="480" t="s">
        <v>24</v>
      </c>
      <c r="C11" s="481">
        <v>210</v>
      </c>
      <c r="D11" s="396">
        <v>300</v>
      </c>
      <c r="E11" s="361">
        <f t="shared" si="2"/>
        <v>0.429</v>
      </c>
      <c r="F11" s="295" t="str">
        <f t="shared" si="1"/>
        <v>是</v>
      </c>
    </row>
    <row r="12" customFormat="1" ht="32.1" customHeight="1" spans="1:6">
      <c r="A12" s="479" t="s">
        <v>25</v>
      </c>
      <c r="B12" s="480" t="s">
        <v>26</v>
      </c>
      <c r="C12" s="481">
        <v>581</v>
      </c>
      <c r="D12" s="396">
        <v>500</v>
      </c>
      <c r="E12" s="361">
        <f t="shared" si="2"/>
        <v>-0.139</v>
      </c>
      <c r="F12" s="295" t="str">
        <f t="shared" si="1"/>
        <v>是</v>
      </c>
    </row>
    <row r="13" customFormat="1" ht="32.1" customHeight="1" spans="1:6">
      <c r="A13" s="479" t="s">
        <v>27</v>
      </c>
      <c r="B13" s="480" t="s">
        <v>28</v>
      </c>
      <c r="C13" s="481">
        <v>296</v>
      </c>
      <c r="D13" s="396">
        <v>10</v>
      </c>
      <c r="E13" s="361">
        <f t="shared" si="2"/>
        <v>-0.966</v>
      </c>
      <c r="F13" s="295" t="str">
        <f t="shared" si="1"/>
        <v>是</v>
      </c>
    </row>
    <row r="14" customFormat="1" ht="32.1" customHeight="1" spans="1:6">
      <c r="A14" s="479" t="s">
        <v>29</v>
      </c>
      <c r="B14" s="480" t="s">
        <v>30</v>
      </c>
      <c r="C14" s="481">
        <v>420</v>
      </c>
      <c r="D14" s="396">
        <v>380</v>
      </c>
      <c r="E14" s="361">
        <f t="shared" si="2"/>
        <v>-0.095</v>
      </c>
      <c r="F14" s="295" t="str">
        <f t="shared" si="1"/>
        <v>是</v>
      </c>
    </row>
    <row r="15" ht="32.1" customHeight="1" spans="1:6">
      <c r="A15" s="367" t="s">
        <v>31</v>
      </c>
      <c r="B15" s="478" t="s">
        <v>32</v>
      </c>
      <c r="C15" s="141">
        <v>4600</v>
      </c>
      <c r="D15" s="396">
        <v>9198</v>
      </c>
      <c r="E15" s="361">
        <f t="shared" si="2"/>
        <v>1</v>
      </c>
      <c r="F15" s="295" t="str">
        <f t="shared" si="1"/>
        <v>是</v>
      </c>
    </row>
    <row r="16" customFormat="1" ht="32.1" customHeight="1" spans="1:6">
      <c r="A16" s="479" t="s">
        <v>33</v>
      </c>
      <c r="B16" s="480" t="s">
        <v>34</v>
      </c>
      <c r="C16" s="481">
        <v>670</v>
      </c>
      <c r="D16" s="396">
        <v>300</v>
      </c>
      <c r="E16" s="361">
        <f t="shared" si="2"/>
        <v>-0.552</v>
      </c>
      <c r="F16" s="295" t="str">
        <f t="shared" si="1"/>
        <v>是</v>
      </c>
    </row>
    <row r="17" customFormat="1" ht="32.1" customHeight="1" spans="1:6">
      <c r="A17" s="479" t="s">
        <v>35</v>
      </c>
      <c r="B17" s="480" t="s">
        <v>36</v>
      </c>
      <c r="C17" s="481">
        <v>6620</v>
      </c>
      <c r="D17" s="396">
        <v>6350</v>
      </c>
      <c r="E17" s="361">
        <f t="shared" si="2"/>
        <v>-0.041</v>
      </c>
      <c r="F17" s="295" t="str">
        <f t="shared" si="1"/>
        <v>是</v>
      </c>
    </row>
    <row r="18" customFormat="1" ht="32.1" customHeight="1" spans="1:6">
      <c r="A18" s="479" t="s">
        <v>37</v>
      </c>
      <c r="B18" s="480" t="s">
        <v>38</v>
      </c>
      <c r="C18" s="481">
        <v>40</v>
      </c>
      <c r="D18" s="396">
        <v>100</v>
      </c>
      <c r="E18" s="361">
        <f t="shared" si="2"/>
        <v>1.5</v>
      </c>
      <c r="F18" s="295" t="str">
        <f t="shared" si="1"/>
        <v>是</v>
      </c>
    </row>
    <row r="19" customFormat="1" ht="32.1" customHeight="1" spans="1:6">
      <c r="A19" s="528" t="s">
        <v>132</v>
      </c>
      <c r="B19" s="480" t="s">
        <v>40</v>
      </c>
      <c r="C19" s="481">
        <v>0</v>
      </c>
      <c r="D19" s="482"/>
      <c r="E19" s="361" t="str">
        <f t="shared" si="2"/>
        <v/>
      </c>
      <c r="F19" s="295" t="str">
        <f t="shared" si="1"/>
        <v>否</v>
      </c>
    </row>
    <row r="20" ht="32.1" customHeight="1" spans="1:6">
      <c r="A20" s="364" t="s">
        <v>41</v>
      </c>
      <c r="B20" s="477" t="s">
        <v>42</v>
      </c>
      <c r="C20" s="138">
        <f>SUM(C21:C28)</f>
        <v>16946</v>
      </c>
      <c r="D20" s="388">
        <f>SUM(D21:D29)</f>
        <v>18642</v>
      </c>
      <c r="E20" s="483">
        <f t="shared" si="2"/>
        <v>0.1</v>
      </c>
      <c r="F20" s="295" t="str">
        <f t="shared" si="1"/>
        <v>是</v>
      </c>
    </row>
    <row r="21" ht="32.1" customHeight="1" spans="1:6">
      <c r="A21" s="484" t="s">
        <v>43</v>
      </c>
      <c r="B21" s="478" t="s">
        <v>44</v>
      </c>
      <c r="C21" s="141">
        <v>2560</v>
      </c>
      <c r="D21" s="396">
        <v>812</v>
      </c>
      <c r="E21" s="485">
        <f t="shared" ref="E19:E40" si="3">IF(C21&gt;0,D21/C21-1,IF(C21&lt;0,-(D21/C21-1),""))</f>
        <v>-0.683</v>
      </c>
      <c r="F21" s="295" t="str">
        <f t="shared" si="1"/>
        <v>是</v>
      </c>
    </row>
    <row r="22" ht="32.1" customHeight="1" spans="1:6">
      <c r="A22" s="367" t="s">
        <v>45</v>
      </c>
      <c r="B22" s="486" t="s">
        <v>46</v>
      </c>
      <c r="C22" s="141">
        <v>3755</v>
      </c>
      <c r="D22" s="396">
        <v>2400</v>
      </c>
      <c r="E22" s="485">
        <f t="shared" si="3"/>
        <v>-0.361</v>
      </c>
      <c r="F22" s="295" t="str">
        <f t="shared" si="1"/>
        <v>是</v>
      </c>
    </row>
    <row r="23" ht="32.1" customHeight="1" spans="1:6">
      <c r="A23" s="367" t="s">
        <v>47</v>
      </c>
      <c r="B23" s="478" t="s">
        <v>48</v>
      </c>
      <c r="C23" s="141">
        <v>2100</v>
      </c>
      <c r="D23" s="396">
        <v>2410</v>
      </c>
      <c r="E23" s="485">
        <f t="shared" si="3"/>
        <v>0.148</v>
      </c>
      <c r="F23" s="295" t="str">
        <f t="shared" si="1"/>
        <v>是</v>
      </c>
    </row>
    <row r="24" ht="32.1" customHeight="1" spans="1:6">
      <c r="A24" s="367" t="s">
        <v>49</v>
      </c>
      <c r="B24" s="478" t="s">
        <v>50</v>
      </c>
      <c r="C24" s="141"/>
      <c r="D24" s="396"/>
      <c r="E24" s="485" t="str">
        <f t="shared" si="3"/>
        <v/>
      </c>
      <c r="F24" s="295" t="str">
        <f t="shared" si="1"/>
        <v>否</v>
      </c>
    </row>
    <row r="25" ht="32.1" customHeight="1" spans="1:6">
      <c r="A25" s="367" t="s">
        <v>51</v>
      </c>
      <c r="B25" s="478" t="s">
        <v>52</v>
      </c>
      <c r="C25" s="141">
        <v>5860</v>
      </c>
      <c r="D25" s="396">
        <v>10590</v>
      </c>
      <c r="E25" s="485">
        <f t="shared" si="3"/>
        <v>0.807</v>
      </c>
      <c r="F25" s="295" t="str">
        <f t="shared" si="1"/>
        <v>是</v>
      </c>
    </row>
    <row r="26" customFormat="1" ht="32.1" customHeight="1" spans="1:6">
      <c r="A26" s="479" t="s">
        <v>53</v>
      </c>
      <c r="B26" s="480" t="s">
        <v>54</v>
      </c>
      <c r="C26" s="481">
        <v>600</v>
      </c>
      <c r="D26" s="396">
        <v>600</v>
      </c>
      <c r="E26" s="485">
        <f t="shared" si="3"/>
        <v>0</v>
      </c>
      <c r="F26" s="295" t="str">
        <f t="shared" si="1"/>
        <v>是</v>
      </c>
    </row>
    <row r="27" ht="32.1" customHeight="1" spans="1:6">
      <c r="A27" s="367" t="s">
        <v>55</v>
      </c>
      <c r="B27" s="478" t="s">
        <v>56</v>
      </c>
      <c r="C27" s="141">
        <v>25</v>
      </c>
      <c r="D27" s="396">
        <v>30</v>
      </c>
      <c r="E27" s="485">
        <f t="shared" si="3"/>
        <v>0.2</v>
      </c>
      <c r="F27" s="295" t="str">
        <f t="shared" si="1"/>
        <v>是</v>
      </c>
    </row>
    <row r="28" ht="32.1" customHeight="1" spans="1:6">
      <c r="A28" s="367" t="s">
        <v>57</v>
      </c>
      <c r="B28" s="478" t="s">
        <v>58</v>
      </c>
      <c r="C28" s="141">
        <v>2046</v>
      </c>
      <c r="D28" s="396">
        <v>1800</v>
      </c>
      <c r="E28" s="485">
        <f t="shared" si="3"/>
        <v>-0.12</v>
      </c>
      <c r="F28" s="295" t="str">
        <f t="shared" si="1"/>
        <v>是</v>
      </c>
    </row>
    <row r="29" ht="32.1" customHeight="1" spans="1:6">
      <c r="A29" s="367"/>
      <c r="B29" s="478"/>
      <c r="C29" s="141"/>
      <c r="D29" s="371"/>
      <c r="E29" s="485" t="str">
        <f t="shared" si="3"/>
        <v/>
      </c>
      <c r="F29" s="295" t="str">
        <f t="shared" si="1"/>
        <v>是</v>
      </c>
    </row>
    <row r="30" s="351" customFormat="1" ht="32.1" customHeight="1" spans="1:6">
      <c r="A30" s="487"/>
      <c r="B30" s="488" t="s">
        <v>133</v>
      </c>
      <c r="C30" s="138">
        <f>SUM(C4,C20)</f>
        <v>42366</v>
      </c>
      <c r="D30" s="138">
        <f>SUM(D4,D20)</f>
        <v>42635</v>
      </c>
      <c r="E30" s="483">
        <f t="shared" si="3"/>
        <v>0.006</v>
      </c>
      <c r="F30" s="295" t="str">
        <f t="shared" si="1"/>
        <v>是</v>
      </c>
    </row>
    <row r="31" ht="32.1" customHeight="1" spans="1:6">
      <c r="A31" s="364">
        <v>105</v>
      </c>
      <c r="B31" s="224" t="s">
        <v>60</v>
      </c>
      <c r="C31" s="138">
        <v>2605</v>
      </c>
      <c r="D31" s="454">
        <v>8946</v>
      </c>
      <c r="E31" s="483">
        <f t="shared" si="3"/>
        <v>2.434</v>
      </c>
      <c r="F31" s="295" t="str">
        <f t="shared" si="1"/>
        <v>是</v>
      </c>
    </row>
    <row r="32" ht="32.1" customHeight="1" spans="1:6">
      <c r="A32" s="489">
        <v>110</v>
      </c>
      <c r="B32" s="490" t="s">
        <v>61</v>
      </c>
      <c r="C32" s="138">
        <f>SUM(C33:C39)</f>
        <v>148064</v>
      </c>
      <c r="D32" s="138">
        <f>SUM(D33:D39)</f>
        <v>160200</v>
      </c>
      <c r="E32" s="483">
        <f t="shared" si="3"/>
        <v>0.082</v>
      </c>
      <c r="F32" s="295" t="str">
        <f t="shared" si="1"/>
        <v>是</v>
      </c>
    </row>
    <row r="33" ht="32.1" customHeight="1" spans="1:6">
      <c r="A33" s="393">
        <v>11001</v>
      </c>
      <c r="B33" s="338" t="s">
        <v>62</v>
      </c>
      <c r="C33" s="141">
        <v>2176</v>
      </c>
      <c r="D33" s="396">
        <v>2176</v>
      </c>
      <c r="E33" s="485">
        <f t="shared" si="3"/>
        <v>0</v>
      </c>
      <c r="F33" s="295" t="str">
        <f t="shared" si="1"/>
        <v>是</v>
      </c>
    </row>
    <row r="34" ht="32.1" customHeight="1" spans="1:6">
      <c r="A34" s="393"/>
      <c r="B34" s="338" t="s">
        <v>63</v>
      </c>
      <c r="C34" s="141">
        <v>129578</v>
      </c>
      <c r="D34" s="396">
        <v>140772</v>
      </c>
      <c r="E34" s="485">
        <f t="shared" si="3"/>
        <v>0.086</v>
      </c>
      <c r="F34" s="295" t="str">
        <f t="shared" si="1"/>
        <v>是</v>
      </c>
    </row>
    <row r="35" ht="32.1" customHeight="1" spans="1:6">
      <c r="A35" s="393">
        <v>11006</v>
      </c>
      <c r="B35" s="338" t="s">
        <v>134</v>
      </c>
      <c r="C35" s="141"/>
      <c r="D35" s="396"/>
      <c r="E35" s="485" t="str">
        <f t="shared" si="3"/>
        <v/>
      </c>
      <c r="F35" s="295" t="str">
        <f t="shared" si="1"/>
        <v>否</v>
      </c>
    </row>
    <row r="36" ht="32.1" customHeight="1" spans="1:6">
      <c r="A36" s="393">
        <v>11008</v>
      </c>
      <c r="B36" s="338" t="s">
        <v>64</v>
      </c>
      <c r="C36" s="141">
        <v>16283</v>
      </c>
      <c r="D36" s="396">
        <v>4223</v>
      </c>
      <c r="E36" s="485">
        <f t="shared" si="3"/>
        <v>-0.741</v>
      </c>
      <c r="F36" s="295" t="str">
        <f t="shared" si="1"/>
        <v>是</v>
      </c>
    </row>
    <row r="37" ht="32.1" customHeight="1" spans="1:6">
      <c r="A37" s="393">
        <v>11009</v>
      </c>
      <c r="B37" s="338" t="s">
        <v>65</v>
      </c>
      <c r="C37" s="141"/>
      <c r="D37" s="396">
        <v>11000</v>
      </c>
      <c r="E37" s="485" t="str">
        <f t="shared" si="3"/>
        <v/>
      </c>
      <c r="F37" s="295" t="str">
        <f t="shared" si="1"/>
        <v>是</v>
      </c>
    </row>
    <row r="38" s="471" customFormat="1" ht="32.1" customHeight="1" spans="1:6">
      <c r="A38" s="491">
        <v>11013</v>
      </c>
      <c r="B38" s="492" t="s">
        <v>66</v>
      </c>
      <c r="C38" s="481">
        <v>0</v>
      </c>
      <c r="D38" s="396">
        <v>2000</v>
      </c>
      <c r="E38" s="485" t="str">
        <f t="shared" si="3"/>
        <v/>
      </c>
      <c r="F38" s="295" t="str">
        <f t="shared" si="1"/>
        <v>是</v>
      </c>
    </row>
    <row r="39" s="472" customFormat="1" ht="32.1" customHeight="1" spans="1:6">
      <c r="A39" s="393">
        <v>11015</v>
      </c>
      <c r="B39" s="342" t="s">
        <v>67</v>
      </c>
      <c r="C39" s="141">
        <v>27</v>
      </c>
      <c r="D39" s="396">
        <v>29</v>
      </c>
      <c r="E39" s="485">
        <f t="shared" si="3"/>
        <v>0.074</v>
      </c>
      <c r="F39" s="295" t="str">
        <f t="shared" si="1"/>
        <v>是</v>
      </c>
    </row>
    <row r="40" ht="32.1" customHeight="1" spans="1:6">
      <c r="A40" s="493"/>
      <c r="B40" s="494" t="s">
        <v>68</v>
      </c>
      <c r="C40" s="138">
        <f>SUM(C30,C31,C32)</f>
        <v>193035</v>
      </c>
      <c r="D40" s="138">
        <f>SUM(D30,D31,D32)</f>
        <v>211781</v>
      </c>
      <c r="E40" s="483">
        <f t="shared" si="3"/>
        <v>0.097</v>
      </c>
      <c r="F40" s="295" t="str">
        <f t="shared" si="1"/>
        <v>是</v>
      </c>
    </row>
    <row r="41" spans="4:4">
      <c r="D41" s="495"/>
    </row>
    <row r="42" spans="4:4">
      <c r="D42" s="495"/>
    </row>
    <row r="43" spans="4:4">
      <c r="D43" s="495"/>
    </row>
    <row r="44" spans="4:4">
      <c r="D44" s="495"/>
    </row>
  </sheetData>
  <mergeCells count="1">
    <mergeCell ref="B1:E1"/>
  </mergeCells>
  <conditionalFormatting sqref="E2">
    <cfRule type="cellIs" dxfId="0" priority="54" stopIfTrue="1" operator="lessThanOrEqual">
      <formula>-1</formula>
    </cfRule>
  </conditionalFormatting>
  <conditionalFormatting sqref="D4">
    <cfRule type="expression" dxfId="1" priority="21" stopIfTrue="1">
      <formula>"len($A:$A)=3"</formula>
    </cfRule>
    <cfRule type="expression" dxfId="1" priority="20" stopIfTrue="1">
      <formula>"len($A:$A)=3"</formula>
    </cfRule>
  </conditionalFormatting>
  <conditionalFormatting sqref="D20">
    <cfRule type="expression" dxfId="1" priority="16" stopIfTrue="1">
      <formula>"len($A:$A)=3"</formula>
    </cfRule>
  </conditionalFormatting>
  <conditionalFormatting sqref="A31:B31">
    <cfRule type="expression" dxfId="1" priority="60" stopIfTrue="1">
      <formula>"len($A:$A)=3"</formula>
    </cfRule>
  </conditionalFormatting>
  <conditionalFormatting sqref="C31">
    <cfRule type="expression" dxfId="1" priority="23" stopIfTrue="1">
      <formula>"len($A:$A)=3"</formula>
    </cfRule>
    <cfRule type="expression" dxfId="1" priority="22" stopIfTrue="1">
      <formula>"len($A:$A)=3"</formula>
    </cfRule>
  </conditionalFormatting>
  <conditionalFormatting sqref="D35">
    <cfRule type="expression" dxfId="1" priority="14" stopIfTrue="1">
      <formula>"len($A:$A)=3"</formula>
    </cfRule>
    <cfRule type="expression" dxfId="1" priority="7" stopIfTrue="1">
      <formula>"len($A:$A)=3"</formula>
    </cfRule>
  </conditionalFormatting>
  <conditionalFormatting sqref="D36">
    <cfRule type="expression" dxfId="1" priority="6" stopIfTrue="1">
      <formula>"len($A:$A)=3"</formula>
    </cfRule>
  </conditionalFormatting>
  <conditionalFormatting sqref="D39">
    <cfRule type="expression" dxfId="1" priority="4" stopIfTrue="1">
      <formula>"len($A:$A)=3"</formula>
    </cfRule>
  </conditionalFormatting>
  <conditionalFormatting sqref="B38:B39">
    <cfRule type="expression" dxfId="1" priority="28" stopIfTrue="1">
      <formula>"len($A:$A)=3"</formula>
    </cfRule>
    <cfRule type="expression" dxfId="1" priority="29" stopIfTrue="1">
      <formula>"len($A:$A)=3"</formula>
    </cfRule>
  </conditionalFormatting>
  <conditionalFormatting sqref="C33:C34">
    <cfRule type="expression" dxfId="1" priority="58" stopIfTrue="1">
      <formula>"len($A:$A)=3"</formula>
    </cfRule>
  </conditionalFormatting>
  <conditionalFormatting sqref="C36:C39">
    <cfRule type="expression" dxfId="1" priority="56" stopIfTrue="1">
      <formula>"len($A:$A)=3"</formula>
    </cfRule>
  </conditionalFormatting>
  <conditionalFormatting sqref="D5:D6">
    <cfRule type="expression" dxfId="1" priority="19" stopIfTrue="1">
      <formula>"len($A:$A)=3"</formula>
    </cfRule>
  </conditionalFormatting>
  <conditionalFormatting sqref="D5:D18">
    <cfRule type="expression" dxfId="1" priority="17" stopIfTrue="1">
      <formula>"len($A:$A)=3"</formula>
    </cfRule>
  </conditionalFormatting>
  <conditionalFormatting sqref="D7:D8">
    <cfRule type="expression" dxfId="1" priority="18" stopIfTrue="1">
      <formula>"len($A:$A)=3"</formula>
    </cfRule>
  </conditionalFormatting>
  <conditionalFormatting sqref="D21:D28">
    <cfRule type="expression" dxfId="1" priority="15" stopIfTrue="1">
      <formula>"len($A:$A)=3"</formula>
    </cfRule>
  </conditionalFormatting>
  <conditionalFormatting sqref="D33:D34">
    <cfRule type="expression" dxfId="1" priority="10" stopIfTrue="1">
      <formula>"len($A:$A)=3"</formula>
    </cfRule>
    <cfRule type="expression" dxfId="1" priority="8" stopIfTrue="1">
      <formula>"len($A:$A)=3"</formula>
    </cfRule>
    <cfRule type="expression" dxfId="1" priority="12" stopIfTrue="1">
      <formula>"len($A:$A)=3"</formula>
    </cfRule>
    <cfRule type="expression" dxfId="1" priority="13" stopIfTrue="1">
      <formula>"len($A:$A)=3"</formula>
    </cfRule>
  </conditionalFormatting>
  <conditionalFormatting sqref="D36:D37">
    <cfRule type="expression" dxfId="1" priority="3" stopIfTrue="1">
      <formula>"len($A:$A)=3"</formula>
    </cfRule>
  </conditionalFormatting>
  <conditionalFormatting sqref="D38:D39">
    <cfRule type="expression" dxfId="1" priority="5" stopIfTrue="1">
      <formula>"len($A:$A)=3"</formula>
    </cfRule>
  </conditionalFormatting>
  <conditionalFormatting sqref="F4:F58">
    <cfRule type="cellIs" dxfId="2" priority="44" stopIfTrue="1" operator="lessThan">
      <formula>0</formula>
    </cfRule>
  </conditionalFormatting>
  <conditionalFormatting sqref="A4:C28">
    <cfRule type="expression" dxfId="1" priority="50" stopIfTrue="1">
      <formula>"len($A:$A)=3"</formula>
    </cfRule>
  </conditionalFormatting>
  <conditionalFormatting sqref="B4:C6">
    <cfRule type="expression" dxfId="1" priority="53" stopIfTrue="1">
      <formula>"len($A:$A)=3"</formula>
    </cfRule>
  </conditionalFormatting>
  <conditionalFormatting sqref="B7:C8">
    <cfRule type="expression" dxfId="1" priority="52" stopIfTrue="1">
      <formula>"len($A:$A)=3"</formula>
    </cfRule>
  </conditionalFormatting>
  <conditionalFormatting sqref="A29:C29 C39 B40:C58 D40:D44">
    <cfRule type="expression" dxfId="1" priority="61" stopIfTrue="1">
      <formula>"len($A:$A)=3"</formula>
    </cfRule>
  </conditionalFormatting>
  <conditionalFormatting sqref="B29:C29 B31 C32:C34 C38:C39 D32">
    <cfRule type="expression" dxfId="1" priority="73" stopIfTrue="1">
      <formula>"len($A:$A)=3"</formula>
    </cfRule>
  </conditionalFormatting>
  <conditionalFormatting sqref="A32:B32 A35:C35">
    <cfRule type="expression" dxfId="1" priority="33" stopIfTrue="1">
      <formula>"len($A:$A)=3"</formula>
    </cfRule>
  </conditionalFormatting>
  <conditionalFormatting sqref="B32:B34 B39">
    <cfRule type="expression" dxfId="1" priority="34" stopIfTrue="1">
      <formula>"len($A:$A)=3"</formula>
    </cfRule>
  </conditionalFormatting>
  <conditionalFormatting sqref="C32:C34 D32">
    <cfRule type="expression" dxfId="1" priority="59" stopIfTrue="1">
      <formula>"len($A:$A)=3"</formula>
    </cfRule>
  </conditionalFormatting>
  <conditionalFormatting sqref="A33:B34">
    <cfRule type="expression" dxfId="1" priority="32" stopIfTrue="1">
      <formula>"len($A:$A)=3"</formula>
    </cfRule>
  </conditionalFormatting>
  <conditionalFormatting sqref="A36:B44">
    <cfRule type="expression" dxfId="1" priority="30" stopIfTrue="1">
      <formula>"len($A:$A)=3"</formula>
    </cfRule>
  </conditionalFormatting>
  <conditionalFormatting sqref="A38:B39">
    <cfRule type="expression" dxfId="1" priority="2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G1381"/>
  <sheetViews>
    <sheetView showGridLines="0" showZeros="0" view="pageBreakPreview" zoomScaleNormal="100" workbookViewId="0">
      <pane xSplit="1" ySplit="3" topLeftCell="B4" activePane="bottomRight" state="frozen"/>
      <selection/>
      <selection pane="topRight"/>
      <selection pane="bottomLeft"/>
      <selection pane="bottomRight" activeCell="B1" sqref="B1:E1"/>
    </sheetView>
  </sheetViews>
  <sheetFormatPr defaultColWidth="9" defaultRowHeight="15.5" outlineLevelCol="6"/>
  <cols>
    <col min="1" max="1" width="19.1363636363636" style="194" hidden="1" customWidth="1"/>
    <col min="2" max="2" width="50.6363636363636" style="194" customWidth="1"/>
    <col min="3" max="4" width="20.6363636363636" style="194" customWidth="1"/>
    <col min="5" max="5" width="20.6363636363636" style="440" customWidth="1"/>
    <col min="6" max="6" width="4" style="194" customWidth="1"/>
    <col min="7" max="7" width="9" style="194" customWidth="1"/>
    <col min="8" max="16384" width="9" style="194"/>
  </cols>
  <sheetData>
    <row r="1" s="437" customFormat="1" ht="45" customHeight="1" spans="1:6">
      <c r="A1" s="441"/>
      <c r="B1" s="441" t="s">
        <v>135</v>
      </c>
      <c r="C1" s="441"/>
      <c r="D1" s="441"/>
      <c r="E1" s="441"/>
      <c r="F1" s="442"/>
    </row>
    <row r="2" s="257" customFormat="1" ht="20.1" customHeight="1" spans="1:5">
      <c r="A2" s="443"/>
      <c r="B2" s="444"/>
      <c r="C2" s="445"/>
      <c r="D2" s="445"/>
      <c r="E2" s="445" t="s">
        <v>2</v>
      </c>
    </row>
    <row r="3" s="195" customFormat="1" ht="45" customHeight="1" spans="1:7">
      <c r="A3" s="446" t="s">
        <v>3</v>
      </c>
      <c r="B3" s="447" t="s">
        <v>4</v>
      </c>
      <c r="C3" s="446" t="s">
        <v>130</v>
      </c>
      <c r="D3" s="446" t="s">
        <v>6</v>
      </c>
      <c r="E3" s="446" t="s">
        <v>131</v>
      </c>
      <c r="F3" s="423" t="s">
        <v>8</v>
      </c>
      <c r="G3" s="195" t="s">
        <v>136</v>
      </c>
    </row>
    <row r="4" ht="36" customHeight="1" spans="1:7">
      <c r="A4" s="448" t="s">
        <v>70</v>
      </c>
      <c r="B4" s="322" t="s">
        <v>71</v>
      </c>
      <c r="C4" s="357">
        <f>SUM(C5,C17,C26,C37,C48,C59,C70,C83,C92,C105,C115,C124,C135,C148,C155,C163,C169,C176,C183,C190,C197,C204,C212,C218,C224,C231,C246,C253,C260,C263)</f>
        <v>19989</v>
      </c>
      <c r="D4" s="357">
        <f>SUM(D5,D17,D26,D37,D48,D59,D70,D83,D92,D105,D115,D124,D135,D148,D155,D163,D169,D176,D183,D190,D197,D204,D212,D218,D224,D231,D246,D253,D260,D263)</f>
        <v>26695</v>
      </c>
      <c r="E4" s="358">
        <f>IF(C4&gt;0,D4/C4-1,IF(C4&lt;0,-(D4/C4-1),""))</f>
        <v>0.335</v>
      </c>
      <c r="F4" s="297" t="str">
        <f>IF(LEN(A4)=3,"是",IF(B4&lt;&gt;"",IF(SUM(C4:D4)&lt;&gt;0,"是","否"),"是"))</f>
        <v>是</v>
      </c>
      <c r="G4" s="194" t="str">
        <f>IF(LEN(A4)=3,"类",IF(LEN(A4)=5,"款","项"))</f>
        <v>类</v>
      </c>
    </row>
    <row r="5" ht="36" customHeight="1" spans="1:7">
      <c r="A5" s="448" t="s">
        <v>137</v>
      </c>
      <c r="B5" s="322" t="s">
        <v>138</v>
      </c>
      <c r="C5" s="357">
        <f>SUM(C6:C16)</f>
        <v>1012</v>
      </c>
      <c r="D5" s="357">
        <f>SUM(D6:D16)</f>
        <v>945</v>
      </c>
      <c r="E5" s="358">
        <f t="shared" ref="E5:E68" si="0">IF(C5&gt;0,D5/C5-1,IF(C5&lt;0,-(D5/C5-1),""))</f>
        <v>-0.066</v>
      </c>
      <c r="F5" s="297" t="str">
        <f t="shared" ref="F5:F50" si="1">IF(LEN(A5)=3,"是",IF(B5&lt;&gt;"",IF(SUM(C5:D5)&lt;&gt;0,"是","否"),"是"))</f>
        <v>是</v>
      </c>
      <c r="G5" s="194" t="str">
        <f t="shared" ref="G5:G50" si="2">IF(LEN(A5)=3,"类",IF(LEN(A5)=5,"款","项"))</f>
        <v>款</v>
      </c>
    </row>
    <row r="6" ht="36" customHeight="1" spans="1:7">
      <c r="A6" s="449" t="s">
        <v>139</v>
      </c>
      <c r="B6" s="328" t="s">
        <v>140</v>
      </c>
      <c r="C6" s="360">
        <v>816</v>
      </c>
      <c r="D6" s="360">
        <v>752</v>
      </c>
      <c r="E6" s="361">
        <f t="shared" si="0"/>
        <v>-0.078</v>
      </c>
      <c r="F6" s="297" t="str">
        <f t="shared" si="1"/>
        <v>是</v>
      </c>
      <c r="G6" s="194" t="str">
        <f t="shared" si="2"/>
        <v>项</v>
      </c>
    </row>
    <row r="7" ht="36" customHeight="1" spans="1:7">
      <c r="A7" s="449" t="s">
        <v>141</v>
      </c>
      <c r="B7" s="328" t="s">
        <v>142</v>
      </c>
      <c r="C7" s="360">
        <v>42</v>
      </c>
      <c r="D7" s="360">
        <v>37</v>
      </c>
      <c r="E7" s="361">
        <f t="shared" si="0"/>
        <v>-0.119</v>
      </c>
      <c r="F7" s="297" t="str">
        <f t="shared" si="1"/>
        <v>是</v>
      </c>
      <c r="G7" s="194" t="str">
        <f t="shared" si="2"/>
        <v>项</v>
      </c>
    </row>
    <row r="8" ht="36" customHeight="1" spans="1:7">
      <c r="A8" s="449" t="s">
        <v>143</v>
      </c>
      <c r="B8" s="328" t="s">
        <v>144</v>
      </c>
      <c r="C8" s="360"/>
      <c r="D8" s="360"/>
      <c r="E8" s="361" t="str">
        <f t="shared" si="0"/>
        <v/>
      </c>
      <c r="F8" s="297" t="str">
        <f t="shared" si="1"/>
        <v>否</v>
      </c>
      <c r="G8" s="194" t="str">
        <f t="shared" si="2"/>
        <v>项</v>
      </c>
    </row>
    <row r="9" ht="36" customHeight="1" spans="1:7">
      <c r="A9" s="449" t="s">
        <v>145</v>
      </c>
      <c r="B9" s="328" t="s">
        <v>146</v>
      </c>
      <c r="C9" s="360">
        <v>50</v>
      </c>
      <c r="D9" s="360">
        <v>40</v>
      </c>
      <c r="E9" s="361">
        <f t="shared" si="0"/>
        <v>-0.2</v>
      </c>
      <c r="F9" s="297" t="str">
        <f t="shared" si="1"/>
        <v>是</v>
      </c>
      <c r="G9" s="194" t="str">
        <f t="shared" si="2"/>
        <v>项</v>
      </c>
    </row>
    <row r="10" ht="36" customHeight="1" spans="1:7">
      <c r="A10" s="449" t="s">
        <v>147</v>
      </c>
      <c r="B10" s="328" t="s">
        <v>148</v>
      </c>
      <c r="C10" s="360"/>
      <c r="D10" s="360"/>
      <c r="E10" s="361" t="str">
        <f t="shared" si="0"/>
        <v/>
      </c>
      <c r="F10" s="297" t="str">
        <f t="shared" si="1"/>
        <v>否</v>
      </c>
      <c r="G10" s="194" t="str">
        <f t="shared" si="2"/>
        <v>项</v>
      </c>
    </row>
    <row r="11" ht="36" customHeight="1" spans="1:7">
      <c r="A11" s="449" t="s">
        <v>149</v>
      </c>
      <c r="B11" s="328" t="s">
        <v>150</v>
      </c>
      <c r="C11" s="360">
        <v>15</v>
      </c>
      <c r="D11" s="360">
        <v>15</v>
      </c>
      <c r="E11" s="361">
        <f t="shared" si="0"/>
        <v>0</v>
      </c>
      <c r="F11" s="297" t="str">
        <f t="shared" si="1"/>
        <v>是</v>
      </c>
      <c r="G11" s="194" t="str">
        <f t="shared" si="2"/>
        <v>项</v>
      </c>
    </row>
    <row r="12" ht="36" customHeight="1" spans="1:7">
      <c r="A12" s="449" t="s">
        <v>151</v>
      </c>
      <c r="B12" s="328" t="s">
        <v>152</v>
      </c>
      <c r="C12" s="360">
        <v>36</v>
      </c>
      <c r="D12" s="360">
        <v>0</v>
      </c>
      <c r="E12" s="361">
        <f t="shared" si="0"/>
        <v>-1</v>
      </c>
      <c r="F12" s="297" t="str">
        <f t="shared" si="1"/>
        <v>是</v>
      </c>
      <c r="G12" s="194" t="str">
        <f t="shared" si="2"/>
        <v>项</v>
      </c>
    </row>
    <row r="13" ht="36" customHeight="1" spans="1:7">
      <c r="A13" s="449" t="s">
        <v>153</v>
      </c>
      <c r="B13" s="328" t="s">
        <v>154</v>
      </c>
      <c r="C13" s="360">
        <v>53</v>
      </c>
      <c r="D13" s="360">
        <v>101</v>
      </c>
      <c r="E13" s="361">
        <f t="shared" si="0"/>
        <v>0.906</v>
      </c>
      <c r="F13" s="297" t="str">
        <f t="shared" si="1"/>
        <v>是</v>
      </c>
      <c r="G13" s="194" t="str">
        <f t="shared" si="2"/>
        <v>项</v>
      </c>
    </row>
    <row r="14" ht="36" customHeight="1" spans="1:7">
      <c r="A14" s="449" t="s">
        <v>155</v>
      </c>
      <c r="B14" s="328" t="s">
        <v>156</v>
      </c>
      <c r="C14" s="360"/>
      <c r="D14" s="360"/>
      <c r="E14" s="361" t="str">
        <f t="shared" si="0"/>
        <v/>
      </c>
      <c r="F14" s="297" t="str">
        <f t="shared" si="1"/>
        <v>否</v>
      </c>
      <c r="G14" s="194" t="str">
        <f t="shared" si="2"/>
        <v>项</v>
      </c>
    </row>
    <row r="15" ht="36" customHeight="1" spans="1:7">
      <c r="A15" s="449" t="s">
        <v>157</v>
      </c>
      <c r="B15" s="328" t="s">
        <v>158</v>
      </c>
      <c r="C15" s="360"/>
      <c r="D15" s="360"/>
      <c r="E15" s="361" t="str">
        <f t="shared" si="0"/>
        <v/>
      </c>
      <c r="F15" s="297" t="str">
        <f t="shared" si="1"/>
        <v>否</v>
      </c>
      <c r="G15" s="194" t="str">
        <f t="shared" si="2"/>
        <v>项</v>
      </c>
    </row>
    <row r="16" ht="36" customHeight="1" spans="1:7">
      <c r="A16" s="449" t="s">
        <v>159</v>
      </c>
      <c r="B16" s="328" t="s">
        <v>160</v>
      </c>
      <c r="C16" s="360"/>
      <c r="D16" s="360"/>
      <c r="E16" s="361" t="str">
        <f t="shared" si="0"/>
        <v/>
      </c>
      <c r="F16" s="297" t="str">
        <f t="shared" si="1"/>
        <v>否</v>
      </c>
      <c r="G16" s="194" t="str">
        <f t="shared" si="2"/>
        <v>项</v>
      </c>
    </row>
    <row r="17" ht="36" customHeight="1" spans="1:7">
      <c r="A17" s="448" t="s">
        <v>161</v>
      </c>
      <c r="B17" s="322" t="s">
        <v>162</v>
      </c>
      <c r="C17" s="357">
        <f>SUM(C18:C25)</f>
        <v>822</v>
      </c>
      <c r="D17" s="357">
        <f>SUM(D18:D25)</f>
        <v>757</v>
      </c>
      <c r="E17" s="358">
        <f t="shared" si="0"/>
        <v>-0.079</v>
      </c>
      <c r="F17" s="297" t="str">
        <f t="shared" si="1"/>
        <v>是</v>
      </c>
      <c r="G17" s="194" t="str">
        <f t="shared" si="2"/>
        <v>款</v>
      </c>
    </row>
    <row r="18" ht="36" customHeight="1" spans="1:7">
      <c r="A18" s="449" t="s">
        <v>163</v>
      </c>
      <c r="B18" s="328" t="s">
        <v>140</v>
      </c>
      <c r="C18" s="360">
        <v>664</v>
      </c>
      <c r="D18" s="360">
        <v>640</v>
      </c>
      <c r="E18" s="361">
        <f t="shared" si="0"/>
        <v>-0.036</v>
      </c>
      <c r="F18" s="297" t="str">
        <f t="shared" si="1"/>
        <v>是</v>
      </c>
      <c r="G18" s="194" t="str">
        <f t="shared" si="2"/>
        <v>项</v>
      </c>
    </row>
    <row r="19" ht="36" customHeight="1" spans="1:7">
      <c r="A19" s="449" t="s">
        <v>164</v>
      </c>
      <c r="B19" s="328" t="s">
        <v>142</v>
      </c>
      <c r="C19" s="360">
        <v>74</v>
      </c>
      <c r="D19" s="360">
        <v>46</v>
      </c>
      <c r="E19" s="361">
        <f t="shared" si="0"/>
        <v>-0.378</v>
      </c>
      <c r="F19" s="297" t="str">
        <f t="shared" si="1"/>
        <v>是</v>
      </c>
      <c r="G19" s="194" t="str">
        <f t="shared" si="2"/>
        <v>项</v>
      </c>
    </row>
    <row r="20" ht="36" customHeight="1" spans="1:7">
      <c r="A20" s="449" t="s">
        <v>165</v>
      </c>
      <c r="B20" s="328" t="s">
        <v>144</v>
      </c>
      <c r="C20" s="360"/>
      <c r="D20" s="360"/>
      <c r="E20" s="361" t="str">
        <f t="shared" si="0"/>
        <v/>
      </c>
      <c r="F20" s="297" t="str">
        <f t="shared" si="1"/>
        <v>否</v>
      </c>
      <c r="G20" s="194" t="str">
        <f t="shared" si="2"/>
        <v>项</v>
      </c>
    </row>
    <row r="21" ht="36" customHeight="1" spans="1:7">
      <c r="A21" s="449" t="s">
        <v>166</v>
      </c>
      <c r="B21" s="328" t="s">
        <v>167</v>
      </c>
      <c r="C21" s="360">
        <v>50</v>
      </c>
      <c r="D21" s="360">
        <v>37</v>
      </c>
      <c r="E21" s="361">
        <f t="shared" si="0"/>
        <v>-0.26</v>
      </c>
      <c r="F21" s="297" t="str">
        <f t="shared" si="1"/>
        <v>是</v>
      </c>
      <c r="G21" s="194" t="str">
        <f t="shared" si="2"/>
        <v>项</v>
      </c>
    </row>
    <row r="22" ht="36" customHeight="1" spans="1:7">
      <c r="A22" s="449" t="s">
        <v>168</v>
      </c>
      <c r="B22" s="328" t="s">
        <v>169</v>
      </c>
      <c r="C22" s="360">
        <v>34</v>
      </c>
      <c r="D22" s="360">
        <v>34</v>
      </c>
      <c r="E22" s="361">
        <f t="shared" si="0"/>
        <v>0</v>
      </c>
      <c r="F22" s="297" t="str">
        <f t="shared" si="1"/>
        <v>是</v>
      </c>
      <c r="G22" s="194" t="str">
        <f t="shared" si="2"/>
        <v>项</v>
      </c>
    </row>
    <row r="23" ht="36" customHeight="1" spans="1:7">
      <c r="A23" s="449" t="s">
        <v>170</v>
      </c>
      <c r="B23" s="328" t="s">
        <v>171</v>
      </c>
      <c r="C23" s="360"/>
      <c r="D23" s="360"/>
      <c r="E23" s="361" t="str">
        <f t="shared" si="0"/>
        <v/>
      </c>
      <c r="F23" s="297" t="str">
        <f t="shared" si="1"/>
        <v>否</v>
      </c>
      <c r="G23" s="194" t="str">
        <f t="shared" si="2"/>
        <v>项</v>
      </c>
    </row>
    <row r="24" ht="36" customHeight="1" spans="1:7">
      <c r="A24" s="449" t="s">
        <v>172</v>
      </c>
      <c r="B24" s="328" t="s">
        <v>158</v>
      </c>
      <c r="C24" s="360"/>
      <c r="D24" s="360"/>
      <c r="E24" s="361" t="str">
        <f t="shared" si="0"/>
        <v/>
      </c>
      <c r="F24" s="297" t="str">
        <f t="shared" si="1"/>
        <v>否</v>
      </c>
      <c r="G24" s="194" t="str">
        <f t="shared" si="2"/>
        <v>项</v>
      </c>
    </row>
    <row r="25" ht="36" customHeight="1" spans="1:7">
      <c r="A25" s="449" t="s">
        <v>173</v>
      </c>
      <c r="B25" s="328" t="s">
        <v>174</v>
      </c>
      <c r="C25" s="360"/>
      <c r="D25" s="360"/>
      <c r="E25" s="361" t="str">
        <f t="shared" si="0"/>
        <v/>
      </c>
      <c r="F25" s="297" t="str">
        <f t="shared" si="1"/>
        <v>否</v>
      </c>
      <c r="G25" s="194" t="str">
        <f t="shared" si="2"/>
        <v>项</v>
      </c>
    </row>
    <row r="26" ht="36" customHeight="1" spans="1:7">
      <c r="A26" s="448" t="s">
        <v>175</v>
      </c>
      <c r="B26" s="322" t="s">
        <v>176</v>
      </c>
      <c r="C26" s="357">
        <f>SUM(C27:C36)</f>
        <v>8285</v>
      </c>
      <c r="D26" s="357">
        <f>SUM(D27:D36)</f>
        <v>9276</v>
      </c>
      <c r="E26" s="358">
        <f t="shared" si="0"/>
        <v>0.12</v>
      </c>
      <c r="F26" s="297" t="str">
        <f t="shared" si="1"/>
        <v>是</v>
      </c>
      <c r="G26" s="194" t="str">
        <f t="shared" si="2"/>
        <v>款</v>
      </c>
    </row>
    <row r="27" ht="36" customHeight="1" spans="1:7">
      <c r="A27" s="449" t="s">
        <v>177</v>
      </c>
      <c r="B27" s="328" t="s">
        <v>140</v>
      </c>
      <c r="C27" s="360">
        <v>7366</v>
      </c>
      <c r="D27" s="360">
        <v>7791</v>
      </c>
      <c r="E27" s="361">
        <f t="shared" si="0"/>
        <v>0.058</v>
      </c>
      <c r="F27" s="297" t="str">
        <f t="shared" si="1"/>
        <v>是</v>
      </c>
      <c r="G27" s="194" t="str">
        <f t="shared" si="2"/>
        <v>项</v>
      </c>
    </row>
    <row r="28" ht="36" customHeight="1" spans="1:7">
      <c r="A28" s="449" t="s">
        <v>178</v>
      </c>
      <c r="B28" s="328" t="s">
        <v>142</v>
      </c>
      <c r="C28" s="360">
        <v>916</v>
      </c>
      <c r="D28" s="360">
        <v>1291</v>
      </c>
      <c r="E28" s="361">
        <f t="shared" si="0"/>
        <v>0.409</v>
      </c>
      <c r="F28" s="297" t="str">
        <f t="shared" si="1"/>
        <v>是</v>
      </c>
      <c r="G28" s="194" t="str">
        <f t="shared" si="2"/>
        <v>项</v>
      </c>
    </row>
    <row r="29" ht="36" customHeight="1" spans="1:7">
      <c r="A29" s="449" t="s">
        <v>179</v>
      </c>
      <c r="B29" s="328" t="s">
        <v>144</v>
      </c>
      <c r="C29" s="360"/>
      <c r="D29" s="360"/>
      <c r="E29" s="361" t="str">
        <f t="shared" si="0"/>
        <v/>
      </c>
      <c r="F29" s="297" t="str">
        <f t="shared" si="1"/>
        <v>否</v>
      </c>
      <c r="G29" s="194" t="str">
        <f t="shared" si="2"/>
        <v>项</v>
      </c>
    </row>
    <row r="30" ht="36" customHeight="1" spans="1:7">
      <c r="A30" s="449" t="s">
        <v>180</v>
      </c>
      <c r="B30" s="328" t="s">
        <v>181</v>
      </c>
      <c r="C30" s="360"/>
      <c r="D30" s="360"/>
      <c r="E30" s="361" t="str">
        <f t="shared" si="0"/>
        <v/>
      </c>
      <c r="F30" s="297" t="str">
        <f t="shared" si="1"/>
        <v>否</v>
      </c>
      <c r="G30" s="194" t="str">
        <f t="shared" si="2"/>
        <v>项</v>
      </c>
    </row>
    <row r="31" ht="36" customHeight="1" spans="1:7">
      <c r="A31" s="449" t="s">
        <v>182</v>
      </c>
      <c r="B31" s="328" t="s">
        <v>183</v>
      </c>
      <c r="C31" s="360"/>
      <c r="D31" s="360"/>
      <c r="E31" s="361" t="str">
        <f t="shared" si="0"/>
        <v/>
      </c>
      <c r="F31" s="297" t="str">
        <f t="shared" si="1"/>
        <v>否</v>
      </c>
      <c r="G31" s="194" t="str">
        <f t="shared" si="2"/>
        <v>项</v>
      </c>
    </row>
    <row r="32" ht="36" customHeight="1" spans="1:7">
      <c r="A32" s="449" t="s">
        <v>184</v>
      </c>
      <c r="B32" s="328" t="s">
        <v>185</v>
      </c>
      <c r="C32" s="360">
        <v>0</v>
      </c>
      <c r="D32" s="360">
        <v>0</v>
      </c>
      <c r="E32" s="361" t="str">
        <f t="shared" si="0"/>
        <v/>
      </c>
      <c r="F32" s="297" t="str">
        <f t="shared" si="1"/>
        <v>否</v>
      </c>
      <c r="G32" s="194" t="str">
        <f t="shared" si="2"/>
        <v>项</v>
      </c>
    </row>
    <row r="33" ht="36" customHeight="1" spans="1:7">
      <c r="A33" s="449" t="s">
        <v>186</v>
      </c>
      <c r="B33" s="328" t="s">
        <v>187</v>
      </c>
      <c r="C33" s="360"/>
      <c r="D33" s="360"/>
      <c r="E33" s="361" t="str">
        <f t="shared" si="0"/>
        <v/>
      </c>
      <c r="F33" s="297" t="str">
        <f t="shared" si="1"/>
        <v>否</v>
      </c>
      <c r="G33" s="194" t="str">
        <f t="shared" si="2"/>
        <v>项</v>
      </c>
    </row>
    <row r="34" ht="36" customHeight="1" spans="1:7">
      <c r="A34" s="449" t="s">
        <v>188</v>
      </c>
      <c r="B34" s="328" t="s">
        <v>189</v>
      </c>
      <c r="C34" s="360"/>
      <c r="D34" s="360"/>
      <c r="E34" s="361" t="str">
        <f t="shared" si="0"/>
        <v/>
      </c>
      <c r="F34" s="297" t="str">
        <f t="shared" si="1"/>
        <v>否</v>
      </c>
      <c r="G34" s="194" t="str">
        <f t="shared" si="2"/>
        <v>项</v>
      </c>
    </row>
    <row r="35" ht="36" customHeight="1" spans="1:7">
      <c r="A35" s="449" t="s">
        <v>190</v>
      </c>
      <c r="B35" s="328" t="s">
        <v>158</v>
      </c>
      <c r="C35" s="360"/>
      <c r="D35" s="360">
        <v>194</v>
      </c>
      <c r="E35" s="361" t="str">
        <f t="shared" si="0"/>
        <v/>
      </c>
      <c r="F35" s="297" t="str">
        <f t="shared" si="1"/>
        <v>是</v>
      </c>
      <c r="G35" s="194" t="str">
        <f t="shared" si="2"/>
        <v>项</v>
      </c>
    </row>
    <row r="36" ht="36" customHeight="1" spans="1:7">
      <c r="A36" s="450" t="s">
        <v>191</v>
      </c>
      <c r="B36" s="328" t="s">
        <v>192</v>
      </c>
      <c r="C36" s="360">
        <v>3</v>
      </c>
      <c r="D36" s="360"/>
      <c r="E36" s="361">
        <f t="shared" si="0"/>
        <v>-1</v>
      </c>
      <c r="F36" s="297" t="str">
        <f t="shared" si="1"/>
        <v>是</v>
      </c>
      <c r="G36" s="194" t="str">
        <f t="shared" si="2"/>
        <v>项</v>
      </c>
    </row>
    <row r="37" ht="36" customHeight="1" spans="1:7">
      <c r="A37" s="448" t="s">
        <v>193</v>
      </c>
      <c r="B37" s="322" t="s">
        <v>194</v>
      </c>
      <c r="C37" s="357">
        <f>SUM(C38:C47)</f>
        <v>520</v>
      </c>
      <c r="D37" s="357">
        <f>SUM(D38:D47)</f>
        <v>1672</v>
      </c>
      <c r="E37" s="358">
        <f t="shared" si="0"/>
        <v>2.215</v>
      </c>
      <c r="F37" s="297" t="str">
        <f t="shared" si="1"/>
        <v>是</v>
      </c>
      <c r="G37" s="194" t="str">
        <f t="shared" si="2"/>
        <v>款</v>
      </c>
    </row>
    <row r="38" ht="36" customHeight="1" spans="1:7">
      <c r="A38" s="449" t="s">
        <v>195</v>
      </c>
      <c r="B38" s="328" t="s">
        <v>140</v>
      </c>
      <c r="C38" s="360">
        <v>436</v>
      </c>
      <c r="D38" s="360">
        <v>487</v>
      </c>
      <c r="E38" s="361">
        <f t="shared" si="0"/>
        <v>0.117</v>
      </c>
      <c r="F38" s="297" t="str">
        <f t="shared" si="1"/>
        <v>是</v>
      </c>
      <c r="G38" s="194" t="str">
        <f t="shared" si="2"/>
        <v>项</v>
      </c>
    </row>
    <row r="39" ht="36" customHeight="1" spans="1:7">
      <c r="A39" s="449" t="s">
        <v>196</v>
      </c>
      <c r="B39" s="328" t="s">
        <v>142</v>
      </c>
      <c r="C39" s="360">
        <v>80</v>
      </c>
      <c r="D39" s="360">
        <v>1185</v>
      </c>
      <c r="E39" s="361">
        <f t="shared" si="0"/>
        <v>13.813</v>
      </c>
      <c r="F39" s="297" t="str">
        <f t="shared" si="1"/>
        <v>是</v>
      </c>
      <c r="G39" s="194" t="str">
        <f t="shared" si="2"/>
        <v>项</v>
      </c>
    </row>
    <row r="40" ht="36" customHeight="1" spans="1:7">
      <c r="A40" s="449" t="s">
        <v>197</v>
      </c>
      <c r="B40" s="328" t="s">
        <v>144</v>
      </c>
      <c r="C40" s="360"/>
      <c r="D40" s="360"/>
      <c r="E40" s="361" t="str">
        <f t="shared" si="0"/>
        <v/>
      </c>
      <c r="F40" s="297" t="str">
        <f t="shared" si="1"/>
        <v>否</v>
      </c>
      <c r="G40" s="194" t="str">
        <f t="shared" si="2"/>
        <v>项</v>
      </c>
    </row>
    <row r="41" ht="36" customHeight="1" spans="1:7">
      <c r="A41" s="449" t="s">
        <v>198</v>
      </c>
      <c r="B41" s="328" t="s">
        <v>199</v>
      </c>
      <c r="C41" s="360"/>
      <c r="D41" s="360"/>
      <c r="E41" s="361" t="str">
        <f t="shared" si="0"/>
        <v/>
      </c>
      <c r="F41" s="297" t="str">
        <f t="shared" si="1"/>
        <v>否</v>
      </c>
      <c r="G41" s="194" t="str">
        <f t="shared" si="2"/>
        <v>项</v>
      </c>
    </row>
    <row r="42" ht="36" customHeight="1" spans="1:7">
      <c r="A42" s="449" t="s">
        <v>200</v>
      </c>
      <c r="B42" s="328" t="s">
        <v>201</v>
      </c>
      <c r="C42" s="360"/>
      <c r="D42" s="360"/>
      <c r="E42" s="361" t="str">
        <f t="shared" si="0"/>
        <v/>
      </c>
      <c r="F42" s="297" t="str">
        <f t="shared" si="1"/>
        <v>否</v>
      </c>
      <c r="G42" s="194" t="str">
        <f t="shared" si="2"/>
        <v>项</v>
      </c>
    </row>
    <row r="43" ht="36" customHeight="1" spans="1:7">
      <c r="A43" s="449" t="s">
        <v>202</v>
      </c>
      <c r="B43" s="328" t="s">
        <v>203</v>
      </c>
      <c r="C43" s="360"/>
      <c r="D43" s="360"/>
      <c r="E43" s="361" t="str">
        <f t="shared" si="0"/>
        <v/>
      </c>
      <c r="F43" s="297" t="str">
        <f t="shared" si="1"/>
        <v>否</v>
      </c>
      <c r="G43" s="194" t="str">
        <f t="shared" si="2"/>
        <v>项</v>
      </c>
    </row>
    <row r="44" ht="36" customHeight="1" spans="1:7">
      <c r="A44" s="449" t="s">
        <v>204</v>
      </c>
      <c r="B44" s="328" t="s">
        <v>205</v>
      </c>
      <c r="C44" s="360"/>
      <c r="D44" s="360"/>
      <c r="E44" s="361" t="str">
        <f t="shared" si="0"/>
        <v/>
      </c>
      <c r="F44" s="297" t="str">
        <f t="shared" si="1"/>
        <v>否</v>
      </c>
      <c r="G44" s="194" t="str">
        <f t="shared" si="2"/>
        <v>项</v>
      </c>
    </row>
    <row r="45" ht="36" customHeight="1" spans="1:7">
      <c r="A45" s="449" t="s">
        <v>206</v>
      </c>
      <c r="B45" s="328" t="s">
        <v>207</v>
      </c>
      <c r="C45" s="360">
        <v>3</v>
      </c>
      <c r="D45" s="360"/>
      <c r="E45" s="361">
        <f t="shared" si="0"/>
        <v>-1</v>
      </c>
      <c r="F45" s="297" t="str">
        <f t="shared" si="1"/>
        <v>是</v>
      </c>
      <c r="G45" s="194" t="str">
        <f t="shared" si="2"/>
        <v>项</v>
      </c>
    </row>
    <row r="46" ht="36" customHeight="1" spans="1:7">
      <c r="A46" s="449" t="s">
        <v>208</v>
      </c>
      <c r="B46" s="328" t="s">
        <v>158</v>
      </c>
      <c r="C46" s="360"/>
      <c r="D46" s="360"/>
      <c r="E46" s="361" t="str">
        <f t="shared" si="0"/>
        <v/>
      </c>
      <c r="F46" s="297" t="str">
        <f t="shared" si="1"/>
        <v>否</v>
      </c>
      <c r="G46" s="194" t="str">
        <f t="shared" si="2"/>
        <v>项</v>
      </c>
    </row>
    <row r="47" ht="36" customHeight="1" spans="1:7">
      <c r="A47" s="449" t="s">
        <v>209</v>
      </c>
      <c r="B47" s="328" t="s">
        <v>210</v>
      </c>
      <c r="C47" s="360">
        <v>1</v>
      </c>
      <c r="D47" s="360"/>
      <c r="E47" s="361">
        <f t="shared" si="0"/>
        <v>-1</v>
      </c>
      <c r="F47" s="297" t="str">
        <f t="shared" si="1"/>
        <v>是</v>
      </c>
      <c r="G47" s="194" t="str">
        <f t="shared" si="2"/>
        <v>项</v>
      </c>
    </row>
    <row r="48" ht="36" customHeight="1" spans="1:7">
      <c r="A48" s="448" t="s">
        <v>211</v>
      </c>
      <c r="B48" s="322" t="s">
        <v>212</v>
      </c>
      <c r="C48" s="357">
        <f>SUM(C49:C58)</f>
        <v>396</v>
      </c>
      <c r="D48" s="357">
        <f>SUM(D49:D58)</f>
        <v>355</v>
      </c>
      <c r="E48" s="358">
        <f t="shared" si="0"/>
        <v>-0.104</v>
      </c>
      <c r="F48" s="297" t="str">
        <f t="shared" si="1"/>
        <v>是</v>
      </c>
      <c r="G48" s="194" t="str">
        <f t="shared" si="2"/>
        <v>款</v>
      </c>
    </row>
    <row r="49" ht="36" customHeight="1" spans="1:7">
      <c r="A49" s="449" t="s">
        <v>213</v>
      </c>
      <c r="B49" s="328" t="s">
        <v>140</v>
      </c>
      <c r="C49" s="360">
        <v>268</v>
      </c>
      <c r="D49" s="360">
        <v>263</v>
      </c>
      <c r="E49" s="361">
        <f t="shared" si="0"/>
        <v>-0.019</v>
      </c>
      <c r="F49" s="297" t="str">
        <f t="shared" si="1"/>
        <v>是</v>
      </c>
      <c r="G49" s="194" t="str">
        <f t="shared" si="2"/>
        <v>项</v>
      </c>
    </row>
    <row r="50" ht="36" customHeight="1" spans="1:7">
      <c r="A50" s="449" t="s">
        <v>214</v>
      </c>
      <c r="B50" s="328" t="s">
        <v>142</v>
      </c>
      <c r="C50" s="360">
        <v>13</v>
      </c>
      <c r="D50" s="360">
        <v>9</v>
      </c>
      <c r="E50" s="361">
        <f t="shared" si="0"/>
        <v>-0.308</v>
      </c>
      <c r="F50" s="297" t="str">
        <f t="shared" si="1"/>
        <v>是</v>
      </c>
      <c r="G50" s="194" t="str">
        <f t="shared" si="2"/>
        <v>项</v>
      </c>
    </row>
    <row r="51" ht="36" customHeight="1" spans="1:7">
      <c r="A51" s="449" t="s">
        <v>215</v>
      </c>
      <c r="B51" s="328" t="s">
        <v>144</v>
      </c>
      <c r="C51" s="360"/>
      <c r="D51" s="360"/>
      <c r="E51" s="361" t="str">
        <f t="shared" si="0"/>
        <v/>
      </c>
      <c r="F51" s="297" t="str">
        <f t="shared" ref="F51:F114" si="3">IF(LEN(A51)=3,"是",IF(B51&lt;&gt;"",IF(SUM(C51:D51)&lt;&gt;0,"是","否"),"是"))</f>
        <v>否</v>
      </c>
      <c r="G51" s="194" t="str">
        <f t="shared" ref="G51:G114" si="4">IF(LEN(A51)=3,"类",IF(LEN(A51)=5,"款","项"))</f>
        <v>项</v>
      </c>
    </row>
    <row r="52" ht="36" customHeight="1" spans="1:7">
      <c r="A52" s="449" t="s">
        <v>216</v>
      </c>
      <c r="B52" s="328" t="s">
        <v>217</v>
      </c>
      <c r="C52" s="360">
        <v>0</v>
      </c>
      <c r="D52" s="360">
        <v>0</v>
      </c>
      <c r="E52" s="361" t="str">
        <f t="shared" si="0"/>
        <v/>
      </c>
      <c r="F52" s="297" t="str">
        <f t="shared" si="3"/>
        <v>否</v>
      </c>
      <c r="G52" s="194" t="str">
        <f t="shared" si="4"/>
        <v>项</v>
      </c>
    </row>
    <row r="53" ht="36" customHeight="1" spans="1:7">
      <c r="A53" s="449" t="s">
        <v>218</v>
      </c>
      <c r="B53" s="328" t="s">
        <v>219</v>
      </c>
      <c r="C53" s="360">
        <v>0</v>
      </c>
      <c r="D53" s="360">
        <v>0</v>
      </c>
      <c r="E53" s="361" t="str">
        <f t="shared" si="0"/>
        <v/>
      </c>
      <c r="F53" s="297" t="str">
        <f t="shared" si="3"/>
        <v>否</v>
      </c>
      <c r="G53" s="194" t="str">
        <f t="shared" si="4"/>
        <v>项</v>
      </c>
    </row>
    <row r="54" ht="36" customHeight="1" spans="1:7">
      <c r="A54" s="449" t="s">
        <v>220</v>
      </c>
      <c r="B54" s="328" t="s">
        <v>221</v>
      </c>
      <c r="C54" s="360">
        <v>0</v>
      </c>
      <c r="D54" s="360">
        <v>0</v>
      </c>
      <c r="E54" s="361" t="str">
        <f t="shared" si="0"/>
        <v/>
      </c>
      <c r="F54" s="297" t="str">
        <f t="shared" si="3"/>
        <v>否</v>
      </c>
      <c r="G54" s="194" t="str">
        <f t="shared" si="4"/>
        <v>项</v>
      </c>
    </row>
    <row r="55" ht="36" customHeight="1" spans="1:7">
      <c r="A55" s="449" t="s">
        <v>222</v>
      </c>
      <c r="B55" s="328" t="s">
        <v>223</v>
      </c>
      <c r="C55" s="360">
        <v>75</v>
      </c>
      <c r="D55" s="360">
        <v>2</v>
      </c>
      <c r="E55" s="361">
        <f t="shared" si="0"/>
        <v>-0.973</v>
      </c>
      <c r="F55" s="297" t="str">
        <f t="shared" si="3"/>
        <v>是</v>
      </c>
      <c r="G55" s="194" t="str">
        <f t="shared" si="4"/>
        <v>项</v>
      </c>
    </row>
    <row r="56" ht="36" customHeight="1" spans="1:7">
      <c r="A56" s="449" t="s">
        <v>224</v>
      </c>
      <c r="B56" s="328" t="s">
        <v>225</v>
      </c>
      <c r="C56" s="360">
        <v>40</v>
      </c>
      <c r="D56" s="360">
        <v>81</v>
      </c>
      <c r="E56" s="361">
        <f t="shared" si="0"/>
        <v>1.025</v>
      </c>
      <c r="F56" s="297" t="str">
        <f t="shared" si="3"/>
        <v>是</v>
      </c>
      <c r="G56" s="194" t="str">
        <f t="shared" si="4"/>
        <v>项</v>
      </c>
    </row>
    <row r="57" ht="36" customHeight="1" spans="1:7">
      <c r="A57" s="449" t="s">
        <v>226</v>
      </c>
      <c r="B57" s="328" t="s">
        <v>158</v>
      </c>
      <c r="C57" s="360"/>
      <c r="D57" s="360"/>
      <c r="E57" s="361" t="str">
        <f t="shared" si="0"/>
        <v/>
      </c>
      <c r="F57" s="297" t="str">
        <f t="shared" si="3"/>
        <v>否</v>
      </c>
      <c r="G57" s="194" t="str">
        <f t="shared" si="4"/>
        <v>项</v>
      </c>
    </row>
    <row r="58" ht="36" customHeight="1" spans="1:7">
      <c r="A58" s="449" t="s">
        <v>227</v>
      </c>
      <c r="B58" s="328" t="s">
        <v>228</v>
      </c>
      <c r="C58" s="360"/>
      <c r="D58" s="360"/>
      <c r="E58" s="361" t="str">
        <f t="shared" si="0"/>
        <v/>
      </c>
      <c r="F58" s="297" t="str">
        <f t="shared" si="3"/>
        <v>否</v>
      </c>
      <c r="G58" s="194" t="str">
        <f t="shared" si="4"/>
        <v>项</v>
      </c>
    </row>
    <row r="59" ht="36" customHeight="1" spans="1:7">
      <c r="A59" s="448" t="s">
        <v>229</v>
      </c>
      <c r="B59" s="322" t="s">
        <v>230</v>
      </c>
      <c r="C59" s="357">
        <f>SUM(C60:C69)</f>
        <v>1252</v>
      </c>
      <c r="D59" s="357">
        <f>SUM(D60:D69)</f>
        <v>1110</v>
      </c>
      <c r="E59" s="358">
        <f t="shared" si="0"/>
        <v>-0.113</v>
      </c>
      <c r="F59" s="297" t="str">
        <f t="shared" si="3"/>
        <v>是</v>
      </c>
      <c r="G59" s="194" t="str">
        <f t="shared" si="4"/>
        <v>款</v>
      </c>
    </row>
    <row r="60" ht="36" customHeight="1" spans="1:7">
      <c r="A60" s="449" t="s">
        <v>231</v>
      </c>
      <c r="B60" s="328" t="s">
        <v>140</v>
      </c>
      <c r="C60" s="360">
        <v>850</v>
      </c>
      <c r="D60" s="360">
        <v>738</v>
      </c>
      <c r="E60" s="361">
        <f t="shared" si="0"/>
        <v>-0.132</v>
      </c>
      <c r="F60" s="297" t="str">
        <f t="shared" si="3"/>
        <v>是</v>
      </c>
      <c r="G60" s="194" t="str">
        <f t="shared" si="4"/>
        <v>项</v>
      </c>
    </row>
    <row r="61" ht="36" customHeight="1" spans="1:7">
      <c r="A61" s="449" t="s">
        <v>232</v>
      </c>
      <c r="B61" s="328" t="s">
        <v>142</v>
      </c>
      <c r="C61" s="360">
        <v>236</v>
      </c>
      <c r="D61" s="360">
        <v>372</v>
      </c>
      <c r="E61" s="361">
        <f t="shared" si="0"/>
        <v>0.576</v>
      </c>
      <c r="F61" s="297" t="str">
        <f t="shared" si="3"/>
        <v>是</v>
      </c>
      <c r="G61" s="194" t="str">
        <f t="shared" si="4"/>
        <v>项</v>
      </c>
    </row>
    <row r="62" ht="36" customHeight="1" spans="1:7">
      <c r="A62" s="449" t="s">
        <v>233</v>
      </c>
      <c r="B62" s="328" t="s">
        <v>144</v>
      </c>
      <c r="C62" s="360"/>
      <c r="D62" s="360"/>
      <c r="E62" s="361" t="str">
        <f t="shared" si="0"/>
        <v/>
      </c>
      <c r="F62" s="297" t="str">
        <f t="shared" si="3"/>
        <v>否</v>
      </c>
      <c r="G62" s="194" t="str">
        <f t="shared" si="4"/>
        <v>项</v>
      </c>
    </row>
    <row r="63" ht="36" customHeight="1" spans="1:7">
      <c r="A63" s="449" t="s">
        <v>234</v>
      </c>
      <c r="B63" s="328" t="s">
        <v>235</v>
      </c>
      <c r="C63" s="360"/>
      <c r="D63" s="360"/>
      <c r="E63" s="361" t="str">
        <f t="shared" si="0"/>
        <v/>
      </c>
      <c r="F63" s="297" t="str">
        <f t="shared" si="3"/>
        <v>否</v>
      </c>
      <c r="G63" s="194" t="str">
        <f t="shared" si="4"/>
        <v>项</v>
      </c>
    </row>
    <row r="64" ht="36" customHeight="1" spans="1:7">
      <c r="A64" s="449" t="s">
        <v>236</v>
      </c>
      <c r="B64" s="328" t="s">
        <v>237</v>
      </c>
      <c r="C64" s="360"/>
      <c r="D64" s="360"/>
      <c r="E64" s="361" t="str">
        <f t="shared" si="0"/>
        <v/>
      </c>
      <c r="F64" s="297" t="str">
        <f t="shared" si="3"/>
        <v>否</v>
      </c>
      <c r="G64" s="194" t="str">
        <f t="shared" si="4"/>
        <v>项</v>
      </c>
    </row>
    <row r="65" ht="36" customHeight="1" spans="1:7">
      <c r="A65" s="449" t="s">
        <v>238</v>
      </c>
      <c r="B65" s="328" t="s">
        <v>239</v>
      </c>
      <c r="C65" s="360"/>
      <c r="D65" s="360"/>
      <c r="E65" s="361" t="str">
        <f t="shared" si="0"/>
        <v/>
      </c>
      <c r="F65" s="297" t="str">
        <f t="shared" si="3"/>
        <v>否</v>
      </c>
      <c r="G65" s="194" t="str">
        <f t="shared" si="4"/>
        <v>项</v>
      </c>
    </row>
    <row r="66" ht="36" customHeight="1" spans="1:7">
      <c r="A66" s="449" t="s">
        <v>240</v>
      </c>
      <c r="B66" s="328" t="s">
        <v>241</v>
      </c>
      <c r="C66" s="360"/>
      <c r="D66" s="360"/>
      <c r="E66" s="361" t="str">
        <f t="shared" si="0"/>
        <v/>
      </c>
      <c r="F66" s="297" t="str">
        <f t="shared" si="3"/>
        <v>否</v>
      </c>
      <c r="G66" s="194" t="str">
        <f t="shared" si="4"/>
        <v>项</v>
      </c>
    </row>
    <row r="67" ht="36" customHeight="1" spans="1:7">
      <c r="A67" s="449" t="s">
        <v>242</v>
      </c>
      <c r="B67" s="328" t="s">
        <v>243</v>
      </c>
      <c r="C67" s="360"/>
      <c r="D67" s="360"/>
      <c r="E67" s="361" t="str">
        <f t="shared" si="0"/>
        <v/>
      </c>
      <c r="F67" s="297" t="str">
        <f t="shared" si="3"/>
        <v>否</v>
      </c>
      <c r="G67" s="194" t="str">
        <f t="shared" si="4"/>
        <v>项</v>
      </c>
    </row>
    <row r="68" ht="36" customHeight="1" spans="1:7">
      <c r="A68" s="449" t="s">
        <v>244</v>
      </c>
      <c r="B68" s="328" t="s">
        <v>158</v>
      </c>
      <c r="C68" s="360">
        <v>166</v>
      </c>
      <c r="D68" s="360"/>
      <c r="E68" s="361">
        <f t="shared" si="0"/>
        <v>-1</v>
      </c>
      <c r="F68" s="297" t="str">
        <f t="shared" si="3"/>
        <v>是</v>
      </c>
      <c r="G68" s="194" t="str">
        <f t="shared" si="4"/>
        <v>项</v>
      </c>
    </row>
    <row r="69" ht="36" customHeight="1" spans="1:7">
      <c r="A69" s="449" t="s">
        <v>245</v>
      </c>
      <c r="B69" s="328" t="s">
        <v>246</v>
      </c>
      <c r="C69" s="360"/>
      <c r="D69" s="360"/>
      <c r="E69" s="361" t="str">
        <f t="shared" ref="E69:E132" si="5">IF(C69&gt;0,D69/C69-1,IF(C69&lt;0,-(D69/C69-1),""))</f>
        <v/>
      </c>
      <c r="F69" s="297" t="str">
        <f t="shared" si="3"/>
        <v>否</v>
      </c>
      <c r="G69" s="194" t="str">
        <f t="shared" si="4"/>
        <v>项</v>
      </c>
    </row>
    <row r="70" ht="36" customHeight="1" spans="1:7">
      <c r="A70" s="448" t="s">
        <v>247</v>
      </c>
      <c r="B70" s="322" t="s">
        <v>248</v>
      </c>
      <c r="C70" s="357">
        <f>SUM(C71:C82)</f>
        <v>40</v>
      </c>
      <c r="D70" s="357">
        <f>SUM(D71:D82)</f>
        <v>60</v>
      </c>
      <c r="E70" s="358">
        <f t="shared" si="5"/>
        <v>0.5</v>
      </c>
      <c r="F70" s="297" t="str">
        <f t="shared" si="3"/>
        <v>是</v>
      </c>
      <c r="G70" s="194" t="str">
        <f t="shared" si="4"/>
        <v>款</v>
      </c>
    </row>
    <row r="71" ht="36" customHeight="1" spans="1:7">
      <c r="A71" s="449" t="s">
        <v>249</v>
      </c>
      <c r="B71" s="328" t="s">
        <v>140</v>
      </c>
      <c r="C71" s="360">
        <v>20</v>
      </c>
      <c r="D71" s="360"/>
      <c r="E71" s="361">
        <f t="shared" si="5"/>
        <v>-1</v>
      </c>
      <c r="F71" s="297" t="str">
        <f t="shared" si="3"/>
        <v>是</v>
      </c>
      <c r="G71" s="194" t="str">
        <f t="shared" si="4"/>
        <v>项</v>
      </c>
    </row>
    <row r="72" ht="36" customHeight="1" spans="1:7">
      <c r="A72" s="449" t="s">
        <v>250</v>
      </c>
      <c r="B72" s="328" t="s">
        <v>142</v>
      </c>
      <c r="C72" s="360">
        <v>20</v>
      </c>
      <c r="D72" s="360">
        <v>60</v>
      </c>
      <c r="E72" s="361">
        <f t="shared" si="5"/>
        <v>2</v>
      </c>
      <c r="F72" s="297" t="str">
        <f t="shared" si="3"/>
        <v>是</v>
      </c>
      <c r="G72" s="194" t="str">
        <f t="shared" si="4"/>
        <v>项</v>
      </c>
    </row>
    <row r="73" ht="36" customHeight="1" spans="1:7">
      <c r="A73" s="449" t="s">
        <v>251</v>
      </c>
      <c r="B73" s="328" t="s">
        <v>144</v>
      </c>
      <c r="C73" s="360">
        <v>0</v>
      </c>
      <c r="D73" s="360">
        <v>0</v>
      </c>
      <c r="E73" s="361" t="str">
        <f t="shared" si="5"/>
        <v/>
      </c>
      <c r="F73" s="297" t="str">
        <f t="shared" si="3"/>
        <v>否</v>
      </c>
      <c r="G73" s="194" t="str">
        <f t="shared" si="4"/>
        <v>项</v>
      </c>
    </row>
    <row r="74" ht="36" customHeight="1" spans="1:7">
      <c r="A74" s="449" t="s">
        <v>252</v>
      </c>
      <c r="B74" s="328" t="s">
        <v>253</v>
      </c>
      <c r="C74" s="360">
        <v>0</v>
      </c>
      <c r="D74" s="360">
        <v>0</v>
      </c>
      <c r="E74" s="361" t="str">
        <f t="shared" si="5"/>
        <v/>
      </c>
      <c r="F74" s="297" t="str">
        <f t="shared" si="3"/>
        <v>否</v>
      </c>
      <c r="G74" s="194" t="str">
        <f t="shared" si="4"/>
        <v>项</v>
      </c>
    </row>
    <row r="75" ht="36" customHeight="1" spans="1:7">
      <c r="A75" s="449" t="s">
        <v>254</v>
      </c>
      <c r="B75" s="328" t="s">
        <v>255</v>
      </c>
      <c r="C75" s="360">
        <v>0</v>
      </c>
      <c r="D75" s="360">
        <v>0</v>
      </c>
      <c r="E75" s="361" t="str">
        <f t="shared" si="5"/>
        <v/>
      </c>
      <c r="F75" s="297" t="str">
        <f t="shared" si="3"/>
        <v>否</v>
      </c>
      <c r="G75" s="194" t="str">
        <f t="shared" si="4"/>
        <v>项</v>
      </c>
    </row>
    <row r="76" ht="36" customHeight="1" spans="1:7">
      <c r="A76" s="449" t="s">
        <v>256</v>
      </c>
      <c r="B76" s="328" t="s">
        <v>257</v>
      </c>
      <c r="C76" s="360"/>
      <c r="D76" s="360"/>
      <c r="E76" s="361" t="str">
        <f t="shared" si="5"/>
        <v/>
      </c>
      <c r="F76" s="297" t="str">
        <f t="shared" si="3"/>
        <v>否</v>
      </c>
      <c r="G76" s="194" t="str">
        <f t="shared" si="4"/>
        <v>项</v>
      </c>
    </row>
    <row r="77" ht="36" customHeight="1" spans="1:7">
      <c r="A77" s="449" t="s">
        <v>258</v>
      </c>
      <c r="B77" s="328" t="s">
        <v>259</v>
      </c>
      <c r="C77" s="360">
        <v>0</v>
      </c>
      <c r="D77" s="360">
        <v>0</v>
      </c>
      <c r="E77" s="361" t="str">
        <f t="shared" si="5"/>
        <v/>
      </c>
      <c r="F77" s="297" t="str">
        <f t="shared" si="3"/>
        <v>否</v>
      </c>
      <c r="G77" s="194" t="str">
        <f t="shared" si="4"/>
        <v>项</v>
      </c>
    </row>
    <row r="78" ht="36" customHeight="1" spans="1:7">
      <c r="A78" s="449" t="s">
        <v>260</v>
      </c>
      <c r="B78" s="328" t="s">
        <v>261</v>
      </c>
      <c r="C78" s="360">
        <v>0</v>
      </c>
      <c r="D78" s="360">
        <v>0</v>
      </c>
      <c r="E78" s="361" t="str">
        <f t="shared" si="5"/>
        <v/>
      </c>
      <c r="F78" s="297" t="str">
        <f t="shared" si="3"/>
        <v>否</v>
      </c>
      <c r="G78" s="194" t="str">
        <f t="shared" si="4"/>
        <v>项</v>
      </c>
    </row>
    <row r="79" ht="36" customHeight="1" spans="1:7">
      <c r="A79" s="449" t="s">
        <v>262</v>
      </c>
      <c r="B79" s="328" t="s">
        <v>241</v>
      </c>
      <c r="C79" s="360">
        <v>0</v>
      </c>
      <c r="D79" s="360">
        <v>0</v>
      </c>
      <c r="E79" s="361" t="str">
        <f t="shared" si="5"/>
        <v/>
      </c>
      <c r="F79" s="297" t="str">
        <f t="shared" si="3"/>
        <v>否</v>
      </c>
      <c r="G79" s="194" t="str">
        <f t="shared" si="4"/>
        <v>项</v>
      </c>
    </row>
    <row r="80" ht="36" customHeight="1" spans="1:7">
      <c r="A80" s="451">
        <v>2010710</v>
      </c>
      <c r="B80" s="328" t="s">
        <v>263</v>
      </c>
      <c r="C80" s="360">
        <v>0</v>
      </c>
      <c r="D80" s="360">
        <v>0</v>
      </c>
      <c r="E80" s="361" t="str">
        <f t="shared" si="5"/>
        <v/>
      </c>
      <c r="F80" s="297" t="str">
        <f t="shared" si="3"/>
        <v>否</v>
      </c>
      <c r="G80" s="194" t="str">
        <f t="shared" si="4"/>
        <v>项</v>
      </c>
    </row>
    <row r="81" ht="36" customHeight="1" spans="1:7">
      <c r="A81" s="449" t="s">
        <v>264</v>
      </c>
      <c r="B81" s="328" t="s">
        <v>158</v>
      </c>
      <c r="C81" s="360"/>
      <c r="D81" s="360"/>
      <c r="E81" s="361" t="str">
        <f t="shared" si="5"/>
        <v/>
      </c>
      <c r="F81" s="297" t="str">
        <f t="shared" si="3"/>
        <v>否</v>
      </c>
      <c r="G81" s="194" t="str">
        <f t="shared" si="4"/>
        <v>项</v>
      </c>
    </row>
    <row r="82" ht="36" customHeight="1" spans="1:7">
      <c r="A82" s="449" t="s">
        <v>265</v>
      </c>
      <c r="B82" s="328" t="s">
        <v>266</v>
      </c>
      <c r="C82" s="360">
        <v>0</v>
      </c>
      <c r="D82" s="360">
        <v>0</v>
      </c>
      <c r="E82" s="361" t="str">
        <f t="shared" si="5"/>
        <v/>
      </c>
      <c r="F82" s="297" t="str">
        <f t="shared" si="3"/>
        <v>否</v>
      </c>
      <c r="G82" s="194" t="str">
        <f t="shared" si="4"/>
        <v>项</v>
      </c>
    </row>
    <row r="83" ht="36" customHeight="1" spans="1:7">
      <c r="A83" s="448" t="s">
        <v>267</v>
      </c>
      <c r="B83" s="322" t="s">
        <v>268</v>
      </c>
      <c r="C83" s="357">
        <f>SUM(C84:C91)</f>
        <v>180</v>
      </c>
      <c r="D83" s="357">
        <f>SUM(D84:D91)</f>
        <v>164</v>
      </c>
      <c r="E83" s="358">
        <f t="shared" si="5"/>
        <v>-0.089</v>
      </c>
      <c r="F83" s="297" t="str">
        <f t="shared" si="3"/>
        <v>是</v>
      </c>
      <c r="G83" s="194" t="str">
        <f t="shared" si="4"/>
        <v>款</v>
      </c>
    </row>
    <row r="84" ht="36" customHeight="1" spans="1:7">
      <c r="A84" s="449" t="s">
        <v>269</v>
      </c>
      <c r="B84" s="328" t="s">
        <v>140</v>
      </c>
      <c r="C84" s="360"/>
      <c r="D84" s="360"/>
      <c r="E84" s="361" t="str">
        <f t="shared" si="5"/>
        <v/>
      </c>
      <c r="F84" s="297" t="str">
        <f t="shared" si="3"/>
        <v>否</v>
      </c>
      <c r="G84" s="194" t="str">
        <f t="shared" si="4"/>
        <v>项</v>
      </c>
    </row>
    <row r="85" ht="36" customHeight="1" spans="1:7">
      <c r="A85" s="449" t="s">
        <v>270</v>
      </c>
      <c r="B85" s="328" t="s">
        <v>142</v>
      </c>
      <c r="C85" s="360">
        <v>0</v>
      </c>
      <c r="D85" s="360">
        <v>0</v>
      </c>
      <c r="E85" s="361" t="str">
        <f t="shared" si="5"/>
        <v/>
      </c>
      <c r="F85" s="297" t="str">
        <f t="shared" si="3"/>
        <v>否</v>
      </c>
      <c r="G85" s="194" t="str">
        <f t="shared" si="4"/>
        <v>项</v>
      </c>
    </row>
    <row r="86" ht="36" customHeight="1" spans="1:7">
      <c r="A86" s="449" t="s">
        <v>271</v>
      </c>
      <c r="B86" s="328" t="s">
        <v>144</v>
      </c>
      <c r="C86" s="360"/>
      <c r="D86" s="360"/>
      <c r="E86" s="361" t="str">
        <f t="shared" si="5"/>
        <v/>
      </c>
      <c r="F86" s="297" t="str">
        <f t="shared" si="3"/>
        <v>否</v>
      </c>
      <c r="G86" s="194" t="str">
        <f t="shared" si="4"/>
        <v>项</v>
      </c>
    </row>
    <row r="87" ht="36" customHeight="1" spans="1:7">
      <c r="A87" s="449" t="s">
        <v>272</v>
      </c>
      <c r="B87" s="328" t="s">
        <v>273</v>
      </c>
      <c r="C87" s="360">
        <v>120</v>
      </c>
      <c r="D87" s="360">
        <v>120</v>
      </c>
      <c r="E87" s="361">
        <f t="shared" si="5"/>
        <v>0</v>
      </c>
      <c r="F87" s="297" t="str">
        <f t="shared" si="3"/>
        <v>是</v>
      </c>
      <c r="G87" s="194" t="str">
        <f t="shared" si="4"/>
        <v>项</v>
      </c>
    </row>
    <row r="88" ht="36" customHeight="1" spans="1:7">
      <c r="A88" s="449" t="s">
        <v>274</v>
      </c>
      <c r="B88" s="328" t="s">
        <v>275</v>
      </c>
      <c r="C88" s="360"/>
      <c r="D88" s="360"/>
      <c r="E88" s="361" t="str">
        <f t="shared" si="5"/>
        <v/>
      </c>
      <c r="F88" s="297" t="str">
        <f t="shared" si="3"/>
        <v>否</v>
      </c>
      <c r="G88" s="194" t="str">
        <f t="shared" si="4"/>
        <v>项</v>
      </c>
    </row>
    <row r="89" ht="36" customHeight="1" spans="1:7">
      <c r="A89" s="449" t="s">
        <v>276</v>
      </c>
      <c r="B89" s="328" t="s">
        <v>241</v>
      </c>
      <c r="C89" s="360">
        <v>0</v>
      </c>
      <c r="D89" s="360">
        <v>0</v>
      </c>
      <c r="E89" s="361" t="str">
        <f t="shared" si="5"/>
        <v/>
      </c>
      <c r="F89" s="297" t="str">
        <f t="shared" si="3"/>
        <v>否</v>
      </c>
      <c r="G89" s="194" t="str">
        <f t="shared" si="4"/>
        <v>项</v>
      </c>
    </row>
    <row r="90" ht="36" customHeight="1" spans="1:7">
      <c r="A90" s="449" t="s">
        <v>277</v>
      </c>
      <c r="B90" s="328" t="s">
        <v>158</v>
      </c>
      <c r="C90" s="360">
        <v>60</v>
      </c>
      <c r="D90" s="360">
        <v>44</v>
      </c>
      <c r="E90" s="361">
        <f t="shared" si="5"/>
        <v>-0.267</v>
      </c>
      <c r="F90" s="297" t="str">
        <f t="shared" si="3"/>
        <v>是</v>
      </c>
      <c r="G90" s="194" t="str">
        <f t="shared" si="4"/>
        <v>项</v>
      </c>
    </row>
    <row r="91" ht="36" customHeight="1" spans="1:7">
      <c r="A91" s="449" t="s">
        <v>278</v>
      </c>
      <c r="B91" s="328" t="s">
        <v>279</v>
      </c>
      <c r="C91" s="360"/>
      <c r="D91" s="360"/>
      <c r="E91" s="361" t="str">
        <f t="shared" si="5"/>
        <v/>
      </c>
      <c r="F91" s="297" t="str">
        <f t="shared" si="3"/>
        <v>否</v>
      </c>
      <c r="G91" s="194" t="str">
        <f t="shared" si="4"/>
        <v>项</v>
      </c>
    </row>
    <row r="92" ht="36" customHeight="1" spans="1:7">
      <c r="A92" s="448" t="s">
        <v>280</v>
      </c>
      <c r="B92" s="322" t="s">
        <v>281</v>
      </c>
      <c r="C92" s="357">
        <f>SUM(C93:C104)</f>
        <v>0</v>
      </c>
      <c r="D92" s="357">
        <f>SUM(D93:D104)</f>
        <v>0</v>
      </c>
      <c r="E92" s="358" t="str">
        <f t="shared" si="5"/>
        <v/>
      </c>
      <c r="F92" s="297" t="str">
        <f t="shared" si="3"/>
        <v>否</v>
      </c>
      <c r="G92" s="194" t="str">
        <f t="shared" si="4"/>
        <v>款</v>
      </c>
    </row>
    <row r="93" ht="36" customHeight="1" spans="1:7">
      <c r="A93" s="449" t="s">
        <v>282</v>
      </c>
      <c r="B93" s="328" t="s">
        <v>140</v>
      </c>
      <c r="C93" s="360"/>
      <c r="D93" s="360"/>
      <c r="E93" s="361" t="str">
        <f t="shared" si="5"/>
        <v/>
      </c>
      <c r="F93" s="297" t="str">
        <f t="shared" si="3"/>
        <v>否</v>
      </c>
      <c r="G93" s="194" t="str">
        <f t="shared" si="4"/>
        <v>项</v>
      </c>
    </row>
    <row r="94" ht="36" customHeight="1" spans="1:7">
      <c r="A94" s="449" t="s">
        <v>283</v>
      </c>
      <c r="B94" s="328" t="s">
        <v>142</v>
      </c>
      <c r="C94" s="360">
        <v>0</v>
      </c>
      <c r="D94" s="360">
        <v>0</v>
      </c>
      <c r="E94" s="361" t="str">
        <f t="shared" si="5"/>
        <v/>
      </c>
      <c r="F94" s="297" t="str">
        <f t="shared" si="3"/>
        <v>否</v>
      </c>
      <c r="G94" s="194" t="str">
        <f t="shared" si="4"/>
        <v>项</v>
      </c>
    </row>
    <row r="95" ht="36" customHeight="1" spans="1:7">
      <c r="A95" s="449" t="s">
        <v>284</v>
      </c>
      <c r="B95" s="328" t="s">
        <v>144</v>
      </c>
      <c r="C95" s="360">
        <v>0</v>
      </c>
      <c r="D95" s="360">
        <v>0</v>
      </c>
      <c r="E95" s="361" t="str">
        <f t="shared" si="5"/>
        <v/>
      </c>
      <c r="F95" s="297" t="str">
        <f t="shared" si="3"/>
        <v>否</v>
      </c>
      <c r="G95" s="194" t="str">
        <f t="shared" si="4"/>
        <v>项</v>
      </c>
    </row>
    <row r="96" ht="36" customHeight="1" spans="1:7">
      <c r="A96" s="449" t="s">
        <v>285</v>
      </c>
      <c r="B96" s="328" t="s">
        <v>286</v>
      </c>
      <c r="C96" s="360"/>
      <c r="D96" s="360"/>
      <c r="E96" s="361" t="str">
        <f t="shared" si="5"/>
        <v/>
      </c>
      <c r="F96" s="297" t="str">
        <f t="shared" si="3"/>
        <v>否</v>
      </c>
      <c r="G96" s="194" t="str">
        <f t="shared" si="4"/>
        <v>项</v>
      </c>
    </row>
    <row r="97" ht="36" customHeight="1" spans="1:7">
      <c r="A97" s="449" t="s">
        <v>287</v>
      </c>
      <c r="B97" s="328" t="s">
        <v>288</v>
      </c>
      <c r="C97" s="360">
        <v>0</v>
      </c>
      <c r="D97" s="360">
        <v>0</v>
      </c>
      <c r="E97" s="361" t="str">
        <f t="shared" si="5"/>
        <v/>
      </c>
      <c r="F97" s="297" t="str">
        <f t="shared" si="3"/>
        <v>否</v>
      </c>
      <c r="G97" s="194" t="str">
        <f t="shared" si="4"/>
        <v>项</v>
      </c>
    </row>
    <row r="98" ht="36" customHeight="1" spans="1:7">
      <c r="A98" s="449" t="s">
        <v>289</v>
      </c>
      <c r="B98" s="328" t="s">
        <v>241</v>
      </c>
      <c r="C98" s="360">
        <v>0</v>
      </c>
      <c r="D98" s="360">
        <v>0</v>
      </c>
      <c r="E98" s="361" t="str">
        <f t="shared" si="5"/>
        <v/>
      </c>
      <c r="F98" s="297" t="str">
        <f t="shared" si="3"/>
        <v>否</v>
      </c>
      <c r="G98" s="194" t="str">
        <f t="shared" si="4"/>
        <v>项</v>
      </c>
    </row>
    <row r="99" ht="36" customHeight="1" spans="1:7">
      <c r="A99" s="449" t="s">
        <v>290</v>
      </c>
      <c r="B99" s="328" t="s">
        <v>291</v>
      </c>
      <c r="C99" s="360">
        <v>0</v>
      </c>
      <c r="D99" s="360">
        <v>0</v>
      </c>
      <c r="E99" s="361" t="str">
        <f t="shared" si="5"/>
        <v/>
      </c>
      <c r="F99" s="297" t="str">
        <f t="shared" si="3"/>
        <v>否</v>
      </c>
      <c r="G99" s="194" t="str">
        <f t="shared" si="4"/>
        <v>项</v>
      </c>
    </row>
    <row r="100" ht="36" customHeight="1" spans="1:7">
      <c r="A100" s="449" t="s">
        <v>292</v>
      </c>
      <c r="B100" s="328" t="s">
        <v>293</v>
      </c>
      <c r="C100" s="360">
        <v>0</v>
      </c>
      <c r="D100" s="360">
        <v>0</v>
      </c>
      <c r="E100" s="361" t="str">
        <f t="shared" si="5"/>
        <v/>
      </c>
      <c r="F100" s="297" t="str">
        <f t="shared" si="3"/>
        <v>否</v>
      </c>
      <c r="G100" s="194" t="str">
        <f t="shared" si="4"/>
        <v>项</v>
      </c>
    </row>
    <row r="101" ht="36" customHeight="1" spans="1:7">
      <c r="A101" s="449" t="s">
        <v>294</v>
      </c>
      <c r="B101" s="328" t="s">
        <v>295</v>
      </c>
      <c r="C101" s="360">
        <v>0</v>
      </c>
      <c r="D101" s="360">
        <v>0</v>
      </c>
      <c r="E101" s="361" t="str">
        <f t="shared" si="5"/>
        <v/>
      </c>
      <c r="F101" s="297" t="str">
        <f t="shared" si="3"/>
        <v>否</v>
      </c>
      <c r="G101" s="194" t="str">
        <f t="shared" si="4"/>
        <v>项</v>
      </c>
    </row>
    <row r="102" ht="36" customHeight="1" spans="1:7">
      <c r="A102" s="449" t="s">
        <v>296</v>
      </c>
      <c r="B102" s="328" t="s">
        <v>297</v>
      </c>
      <c r="C102" s="360">
        <v>0</v>
      </c>
      <c r="D102" s="360">
        <v>0</v>
      </c>
      <c r="E102" s="361" t="str">
        <f t="shared" si="5"/>
        <v/>
      </c>
      <c r="F102" s="297" t="str">
        <f t="shared" si="3"/>
        <v>否</v>
      </c>
      <c r="G102" s="194" t="str">
        <f t="shared" si="4"/>
        <v>项</v>
      </c>
    </row>
    <row r="103" ht="36" customHeight="1" spans="1:7">
      <c r="A103" s="449" t="s">
        <v>298</v>
      </c>
      <c r="B103" s="328" t="s">
        <v>158</v>
      </c>
      <c r="C103" s="360">
        <v>0</v>
      </c>
      <c r="D103" s="360">
        <v>0</v>
      </c>
      <c r="E103" s="361" t="str">
        <f t="shared" si="5"/>
        <v/>
      </c>
      <c r="F103" s="297" t="str">
        <f t="shared" si="3"/>
        <v>否</v>
      </c>
      <c r="G103" s="194" t="str">
        <f t="shared" si="4"/>
        <v>项</v>
      </c>
    </row>
    <row r="104" ht="36" customHeight="1" spans="1:7">
      <c r="A104" s="449" t="s">
        <v>299</v>
      </c>
      <c r="B104" s="328" t="s">
        <v>300</v>
      </c>
      <c r="C104" s="360"/>
      <c r="D104" s="360"/>
      <c r="E104" s="361" t="str">
        <f t="shared" si="5"/>
        <v/>
      </c>
      <c r="F104" s="297" t="str">
        <f t="shared" si="3"/>
        <v>否</v>
      </c>
      <c r="G104" s="194" t="str">
        <f t="shared" si="4"/>
        <v>项</v>
      </c>
    </row>
    <row r="105" ht="36" customHeight="1" spans="1:7">
      <c r="A105" s="448" t="s">
        <v>301</v>
      </c>
      <c r="B105" s="322" t="s">
        <v>302</v>
      </c>
      <c r="C105" s="357">
        <f>SUM(C106:C114)</f>
        <v>0</v>
      </c>
      <c r="D105" s="357">
        <f>SUM(D106:D114)</f>
        <v>0</v>
      </c>
      <c r="E105" s="358" t="str">
        <f t="shared" si="5"/>
        <v/>
      </c>
      <c r="F105" s="297" t="str">
        <f t="shared" si="3"/>
        <v>否</v>
      </c>
      <c r="G105" s="194" t="str">
        <f t="shared" si="4"/>
        <v>款</v>
      </c>
    </row>
    <row r="106" ht="36" customHeight="1" spans="1:7">
      <c r="A106" s="449" t="s">
        <v>303</v>
      </c>
      <c r="B106" s="328" t="s">
        <v>140</v>
      </c>
      <c r="C106" s="360"/>
      <c r="D106" s="360"/>
      <c r="E106" s="361" t="str">
        <f t="shared" si="5"/>
        <v/>
      </c>
      <c r="F106" s="297" t="str">
        <f t="shared" si="3"/>
        <v>否</v>
      </c>
      <c r="G106" s="194" t="str">
        <f t="shared" si="4"/>
        <v>项</v>
      </c>
    </row>
    <row r="107" ht="36" customHeight="1" spans="1:7">
      <c r="A107" s="449" t="s">
        <v>304</v>
      </c>
      <c r="B107" s="328" t="s">
        <v>142</v>
      </c>
      <c r="C107" s="360">
        <v>0</v>
      </c>
      <c r="D107" s="360">
        <v>0</v>
      </c>
      <c r="E107" s="361" t="str">
        <f t="shared" si="5"/>
        <v/>
      </c>
      <c r="F107" s="297" t="str">
        <f t="shared" si="3"/>
        <v>否</v>
      </c>
      <c r="G107" s="194" t="str">
        <f t="shared" si="4"/>
        <v>项</v>
      </c>
    </row>
    <row r="108" ht="36" customHeight="1" spans="1:7">
      <c r="A108" s="449" t="s">
        <v>305</v>
      </c>
      <c r="B108" s="328" t="s">
        <v>144</v>
      </c>
      <c r="C108" s="360">
        <v>0</v>
      </c>
      <c r="D108" s="360">
        <v>0</v>
      </c>
      <c r="E108" s="361" t="str">
        <f t="shared" si="5"/>
        <v/>
      </c>
      <c r="F108" s="297" t="str">
        <f t="shared" si="3"/>
        <v>否</v>
      </c>
      <c r="G108" s="194" t="str">
        <f t="shared" si="4"/>
        <v>项</v>
      </c>
    </row>
    <row r="109" ht="36" customHeight="1" spans="1:7">
      <c r="A109" s="449" t="s">
        <v>306</v>
      </c>
      <c r="B109" s="328" t="s">
        <v>307</v>
      </c>
      <c r="C109" s="360">
        <v>0</v>
      </c>
      <c r="D109" s="360">
        <v>0</v>
      </c>
      <c r="E109" s="361" t="str">
        <f t="shared" si="5"/>
        <v/>
      </c>
      <c r="F109" s="297" t="str">
        <f t="shared" si="3"/>
        <v>否</v>
      </c>
      <c r="G109" s="194" t="str">
        <f t="shared" si="4"/>
        <v>项</v>
      </c>
    </row>
    <row r="110" ht="36" customHeight="1" spans="1:7">
      <c r="A110" s="449" t="s">
        <v>308</v>
      </c>
      <c r="B110" s="328" t="s">
        <v>309</v>
      </c>
      <c r="C110" s="360">
        <v>0</v>
      </c>
      <c r="D110" s="360">
        <v>0</v>
      </c>
      <c r="E110" s="361" t="str">
        <f t="shared" si="5"/>
        <v/>
      </c>
      <c r="F110" s="297" t="str">
        <f t="shared" si="3"/>
        <v>否</v>
      </c>
      <c r="G110" s="194" t="str">
        <f t="shared" si="4"/>
        <v>项</v>
      </c>
    </row>
    <row r="111" ht="36" customHeight="1" spans="1:7">
      <c r="A111" s="449" t="s">
        <v>310</v>
      </c>
      <c r="B111" s="328" t="s">
        <v>311</v>
      </c>
      <c r="C111" s="360">
        <v>0</v>
      </c>
      <c r="D111" s="360">
        <v>0</v>
      </c>
      <c r="E111" s="361" t="str">
        <f t="shared" si="5"/>
        <v/>
      </c>
      <c r="F111" s="297" t="str">
        <f t="shared" si="3"/>
        <v>否</v>
      </c>
      <c r="G111" s="194" t="str">
        <f t="shared" si="4"/>
        <v>项</v>
      </c>
    </row>
    <row r="112" ht="36" customHeight="1" spans="1:7">
      <c r="A112" s="449" t="s">
        <v>312</v>
      </c>
      <c r="B112" s="328" t="s">
        <v>313</v>
      </c>
      <c r="C112" s="360"/>
      <c r="D112" s="360"/>
      <c r="E112" s="361" t="str">
        <f t="shared" si="5"/>
        <v/>
      </c>
      <c r="F112" s="297" t="str">
        <f t="shared" si="3"/>
        <v>否</v>
      </c>
      <c r="G112" s="194" t="str">
        <f t="shared" si="4"/>
        <v>项</v>
      </c>
    </row>
    <row r="113" ht="36" customHeight="1" spans="1:7">
      <c r="A113" s="449" t="s">
        <v>314</v>
      </c>
      <c r="B113" s="328" t="s">
        <v>158</v>
      </c>
      <c r="C113" s="360"/>
      <c r="D113" s="360"/>
      <c r="E113" s="361" t="str">
        <f t="shared" si="5"/>
        <v/>
      </c>
      <c r="F113" s="297" t="str">
        <f t="shared" si="3"/>
        <v>否</v>
      </c>
      <c r="G113" s="194" t="str">
        <f t="shared" si="4"/>
        <v>项</v>
      </c>
    </row>
    <row r="114" ht="36" customHeight="1" spans="1:7">
      <c r="A114" s="449" t="s">
        <v>315</v>
      </c>
      <c r="B114" s="328" t="s">
        <v>316</v>
      </c>
      <c r="C114" s="360"/>
      <c r="D114" s="360"/>
      <c r="E114" s="361" t="str">
        <f t="shared" si="5"/>
        <v/>
      </c>
      <c r="F114" s="297" t="str">
        <f t="shared" si="3"/>
        <v>否</v>
      </c>
      <c r="G114" s="194" t="str">
        <f t="shared" si="4"/>
        <v>项</v>
      </c>
    </row>
    <row r="115" ht="36" customHeight="1" spans="1:7">
      <c r="A115" s="448" t="s">
        <v>317</v>
      </c>
      <c r="B115" s="322" t="s">
        <v>318</v>
      </c>
      <c r="C115" s="357">
        <f>SUM(C116:C123)</f>
        <v>1420</v>
      </c>
      <c r="D115" s="357">
        <f>SUM(D116:D123)</f>
        <v>1478</v>
      </c>
      <c r="E115" s="358">
        <f t="shared" si="5"/>
        <v>0.041</v>
      </c>
      <c r="F115" s="297" t="str">
        <f t="shared" ref="F115:F178" si="6">IF(LEN(A115)=3,"是",IF(B115&lt;&gt;"",IF(SUM(C115:D115)&lt;&gt;0,"是","否"),"是"))</f>
        <v>是</v>
      </c>
      <c r="G115" s="194" t="str">
        <f t="shared" ref="G115:G178" si="7">IF(LEN(A115)=3,"类",IF(LEN(A115)=5,"款","项"))</f>
        <v>款</v>
      </c>
    </row>
    <row r="116" ht="36" customHeight="1" spans="1:7">
      <c r="A116" s="449" t="s">
        <v>319</v>
      </c>
      <c r="B116" s="328" t="s">
        <v>140</v>
      </c>
      <c r="C116" s="360">
        <v>1170</v>
      </c>
      <c r="D116" s="360">
        <v>1248</v>
      </c>
      <c r="E116" s="361">
        <f t="shared" si="5"/>
        <v>0.067</v>
      </c>
      <c r="F116" s="297" t="str">
        <f t="shared" si="6"/>
        <v>是</v>
      </c>
      <c r="G116" s="194" t="str">
        <f t="shared" si="7"/>
        <v>项</v>
      </c>
    </row>
    <row r="117" ht="36" customHeight="1" spans="1:7">
      <c r="A117" s="449" t="s">
        <v>320</v>
      </c>
      <c r="B117" s="328" t="s">
        <v>142</v>
      </c>
      <c r="C117" s="360">
        <v>76</v>
      </c>
      <c r="D117" s="360">
        <v>180</v>
      </c>
      <c r="E117" s="361">
        <f t="shared" si="5"/>
        <v>1.368</v>
      </c>
      <c r="F117" s="297" t="str">
        <f t="shared" si="6"/>
        <v>是</v>
      </c>
      <c r="G117" s="194" t="str">
        <f t="shared" si="7"/>
        <v>项</v>
      </c>
    </row>
    <row r="118" ht="36" customHeight="1" spans="1:7">
      <c r="A118" s="449" t="s">
        <v>321</v>
      </c>
      <c r="B118" s="328" t="s">
        <v>144</v>
      </c>
      <c r="C118" s="360"/>
      <c r="D118" s="360"/>
      <c r="E118" s="361" t="str">
        <f t="shared" si="5"/>
        <v/>
      </c>
      <c r="F118" s="297" t="str">
        <f t="shared" si="6"/>
        <v>否</v>
      </c>
      <c r="G118" s="194" t="str">
        <f t="shared" si="7"/>
        <v>项</v>
      </c>
    </row>
    <row r="119" ht="36" customHeight="1" spans="1:7">
      <c r="A119" s="449" t="s">
        <v>322</v>
      </c>
      <c r="B119" s="328" t="s">
        <v>323</v>
      </c>
      <c r="C119" s="360">
        <v>44</v>
      </c>
      <c r="D119" s="360"/>
      <c r="E119" s="361">
        <f t="shared" si="5"/>
        <v>-1</v>
      </c>
      <c r="F119" s="297" t="str">
        <f t="shared" si="6"/>
        <v>是</v>
      </c>
      <c r="G119" s="194" t="str">
        <f t="shared" si="7"/>
        <v>项</v>
      </c>
    </row>
    <row r="120" ht="36" customHeight="1" spans="1:7">
      <c r="A120" s="449" t="s">
        <v>324</v>
      </c>
      <c r="B120" s="328" t="s">
        <v>325</v>
      </c>
      <c r="C120" s="360">
        <v>0</v>
      </c>
      <c r="D120" s="360">
        <v>0</v>
      </c>
      <c r="E120" s="361" t="str">
        <f t="shared" si="5"/>
        <v/>
      </c>
      <c r="F120" s="297" t="str">
        <f t="shared" si="6"/>
        <v>否</v>
      </c>
      <c r="G120" s="194" t="str">
        <f t="shared" si="7"/>
        <v>项</v>
      </c>
    </row>
    <row r="121" ht="36" customHeight="1" spans="1:7">
      <c r="A121" s="449" t="s">
        <v>326</v>
      </c>
      <c r="B121" s="328" t="s">
        <v>327</v>
      </c>
      <c r="C121" s="360">
        <v>0</v>
      </c>
      <c r="D121" s="360">
        <v>0</v>
      </c>
      <c r="E121" s="361" t="str">
        <f t="shared" si="5"/>
        <v/>
      </c>
      <c r="F121" s="297" t="str">
        <f t="shared" si="6"/>
        <v>否</v>
      </c>
      <c r="G121" s="194" t="str">
        <f t="shared" si="7"/>
        <v>项</v>
      </c>
    </row>
    <row r="122" ht="36" customHeight="1" spans="1:7">
      <c r="A122" s="449" t="s">
        <v>328</v>
      </c>
      <c r="B122" s="328" t="s">
        <v>158</v>
      </c>
      <c r="C122" s="360">
        <v>50</v>
      </c>
      <c r="D122" s="360">
        <v>50</v>
      </c>
      <c r="E122" s="361">
        <f t="shared" si="5"/>
        <v>0</v>
      </c>
      <c r="F122" s="297" t="str">
        <f t="shared" si="6"/>
        <v>是</v>
      </c>
      <c r="G122" s="194" t="str">
        <f t="shared" si="7"/>
        <v>项</v>
      </c>
    </row>
    <row r="123" ht="36" customHeight="1" spans="1:7">
      <c r="A123" s="449" t="s">
        <v>329</v>
      </c>
      <c r="B123" s="328" t="s">
        <v>330</v>
      </c>
      <c r="C123" s="360">
        <v>80</v>
      </c>
      <c r="D123" s="360"/>
      <c r="E123" s="361">
        <f t="shared" si="5"/>
        <v>-1</v>
      </c>
      <c r="F123" s="297" t="str">
        <f t="shared" si="6"/>
        <v>是</v>
      </c>
      <c r="G123" s="194" t="str">
        <f t="shared" si="7"/>
        <v>项</v>
      </c>
    </row>
    <row r="124" ht="36" customHeight="1" spans="1:7">
      <c r="A124" s="448" t="s">
        <v>331</v>
      </c>
      <c r="B124" s="322" t="s">
        <v>332</v>
      </c>
      <c r="C124" s="357">
        <f>SUM(C125:C134)</f>
        <v>205</v>
      </c>
      <c r="D124" s="357">
        <f>SUM(D125:D134)</f>
        <v>236</v>
      </c>
      <c r="E124" s="358">
        <f t="shared" si="5"/>
        <v>0.151</v>
      </c>
      <c r="F124" s="297" t="str">
        <f t="shared" si="6"/>
        <v>是</v>
      </c>
      <c r="G124" s="194" t="str">
        <f t="shared" si="7"/>
        <v>款</v>
      </c>
    </row>
    <row r="125" ht="36" customHeight="1" spans="1:7">
      <c r="A125" s="449" t="s">
        <v>333</v>
      </c>
      <c r="B125" s="328" t="s">
        <v>140</v>
      </c>
      <c r="C125" s="360">
        <v>117</v>
      </c>
      <c r="D125" s="360">
        <v>114</v>
      </c>
      <c r="E125" s="361">
        <f t="shared" si="5"/>
        <v>-0.026</v>
      </c>
      <c r="F125" s="297" t="str">
        <f t="shared" si="6"/>
        <v>是</v>
      </c>
      <c r="G125" s="194" t="str">
        <f t="shared" si="7"/>
        <v>项</v>
      </c>
    </row>
    <row r="126" ht="36" customHeight="1" spans="1:7">
      <c r="A126" s="449" t="s">
        <v>334</v>
      </c>
      <c r="B126" s="328" t="s">
        <v>142</v>
      </c>
      <c r="C126" s="360">
        <v>23</v>
      </c>
      <c r="D126" s="360">
        <v>12</v>
      </c>
      <c r="E126" s="361">
        <f t="shared" si="5"/>
        <v>-0.478</v>
      </c>
      <c r="F126" s="297" t="str">
        <f t="shared" si="6"/>
        <v>是</v>
      </c>
      <c r="G126" s="194" t="str">
        <f t="shared" si="7"/>
        <v>项</v>
      </c>
    </row>
    <row r="127" ht="36" customHeight="1" spans="1:7">
      <c r="A127" s="449" t="s">
        <v>335</v>
      </c>
      <c r="B127" s="328" t="s">
        <v>144</v>
      </c>
      <c r="C127" s="360"/>
      <c r="D127" s="360"/>
      <c r="E127" s="361" t="str">
        <f t="shared" si="5"/>
        <v/>
      </c>
      <c r="F127" s="297" t="str">
        <f t="shared" si="6"/>
        <v>否</v>
      </c>
      <c r="G127" s="194" t="str">
        <f t="shared" si="7"/>
        <v>项</v>
      </c>
    </row>
    <row r="128" ht="36" customHeight="1" spans="1:7">
      <c r="A128" s="449" t="s">
        <v>336</v>
      </c>
      <c r="B128" s="328" t="s">
        <v>337</v>
      </c>
      <c r="C128" s="360">
        <v>0</v>
      </c>
      <c r="D128" s="360">
        <v>0</v>
      </c>
      <c r="E128" s="361" t="str">
        <f t="shared" si="5"/>
        <v/>
      </c>
      <c r="F128" s="297" t="str">
        <f t="shared" si="6"/>
        <v>否</v>
      </c>
      <c r="G128" s="194" t="str">
        <f t="shared" si="7"/>
        <v>项</v>
      </c>
    </row>
    <row r="129" ht="36" customHeight="1" spans="1:7">
      <c r="A129" s="449" t="s">
        <v>338</v>
      </c>
      <c r="B129" s="328" t="s">
        <v>339</v>
      </c>
      <c r="C129" s="360">
        <v>0</v>
      </c>
      <c r="D129" s="360">
        <v>0</v>
      </c>
      <c r="E129" s="361" t="str">
        <f t="shared" si="5"/>
        <v/>
      </c>
      <c r="F129" s="297" t="str">
        <f t="shared" si="6"/>
        <v>否</v>
      </c>
      <c r="G129" s="194" t="str">
        <f t="shared" si="7"/>
        <v>项</v>
      </c>
    </row>
    <row r="130" ht="36" customHeight="1" spans="1:7">
      <c r="A130" s="449" t="s">
        <v>340</v>
      </c>
      <c r="B130" s="328" t="s">
        <v>341</v>
      </c>
      <c r="C130" s="360">
        <v>0</v>
      </c>
      <c r="D130" s="360">
        <v>0</v>
      </c>
      <c r="E130" s="361" t="str">
        <f t="shared" si="5"/>
        <v/>
      </c>
      <c r="F130" s="297" t="str">
        <f t="shared" si="6"/>
        <v>否</v>
      </c>
      <c r="G130" s="194" t="str">
        <f t="shared" si="7"/>
        <v>项</v>
      </c>
    </row>
    <row r="131" ht="36" customHeight="1" spans="1:7">
      <c r="A131" s="449" t="s">
        <v>342</v>
      </c>
      <c r="B131" s="328" t="s">
        <v>343</v>
      </c>
      <c r="C131" s="360">
        <v>0</v>
      </c>
      <c r="D131" s="360">
        <v>0</v>
      </c>
      <c r="E131" s="361" t="str">
        <f t="shared" si="5"/>
        <v/>
      </c>
      <c r="F131" s="297" t="str">
        <f t="shared" si="6"/>
        <v>否</v>
      </c>
      <c r="G131" s="194" t="str">
        <f t="shared" si="7"/>
        <v>项</v>
      </c>
    </row>
    <row r="132" ht="36" customHeight="1" spans="1:7">
      <c r="A132" s="449" t="s">
        <v>344</v>
      </c>
      <c r="B132" s="328" t="s">
        <v>345</v>
      </c>
      <c r="C132" s="360">
        <v>65</v>
      </c>
      <c r="D132" s="360">
        <v>110</v>
      </c>
      <c r="E132" s="361">
        <f t="shared" si="5"/>
        <v>0.692</v>
      </c>
      <c r="F132" s="297" t="str">
        <f t="shared" si="6"/>
        <v>是</v>
      </c>
      <c r="G132" s="194" t="str">
        <f t="shared" si="7"/>
        <v>项</v>
      </c>
    </row>
    <row r="133" ht="36" customHeight="1" spans="1:7">
      <c r="A133" s="449" t="s">
        <v>346</v>
      </c>
      <c r="B133" s="328" t="s">
        <v>158</v>
      </c>
      <c r="C133" s="360"/>
      <c r="D133" s="360"/>
      <c r="E133" s="361" t="str">
        <f t="shared" ref="E133:E196" si="8">IF(C133&gt;0,D133/C133-1,IF(C133&lt;0,-(D133/C133-1),""))</f>
        <v/>
      </c>
      <c r="F133" s="297" t="str">
        <f t="shared" si="6"/>
        <v>否</v>
      </c>
      <c r="G133" s="194" t="str">
        <f t="shared" si="7"/>
        <v>项</v>
      </c>
    </row>
    <row r="134" ht="36" customHeight="1" spans="1:7">
      <c r="A134" s="449" t="s">
        <v>347</v>
      </c>
      <c r="B134" s="328" t="s">
        <v>348</v>
      </c>
      <c r="C134" s="360">
        <v>0</v>
      </c>
      <c r="D134" s="360">
        <v>0</v>
      </c>
      <c r="E134" s="361" t="str">
        <f t="shared" si="8"/>
        <v/>
      </c>
      <c r="F134" s="297" t="str">
        <f t="shared" si="6"/>
        <v>否</v>
      </c>
      <c r="G134" s="194" t="str">
        <f t="shared" si="7"/>
        <v>项</v>
      </c>
    </row>
    <row r="135" ht="36" customHeight="1" spans="1:7">
      <c r="A135" s="448" t="s">
        <v>349</v>
      </c>
      <c r="B135" s="322" t="s">
        <v>350</v>
      </c>
      <c r="C135" s="357">
        <f>SUM(C136:C147)</f>
        <v>0</v>
      </c>
      <c r="D135" s="357">
        <f>SUM(D136:D147)</f>
        <v>0</v>
      </c>
      <c r="E135" s="358" t="str">
        <f t="shared" si="8"/>
        <v/>
      </c>
      <c r="F135" s="297" t="str">
        <f t="shared" si="6"/>
        <v>否</v>
      </c>
      <c r="G135" s="194" t="str">
        <f t="shared" si="7"/>
        <v>款</v>
      </c>
    </row>
    <row r="136" ht="36" customHeight="1" spans="1:7">
      <c r="A136" s="449" t="s">
        <v>351</v>
      </c>
      <c r="B136" s="328" t="s">
        <v>140</v>
      </c>
      <c r="C136" s="360">
        <v>0</v>
      </c>
      <c r="D136" s="360">
        <v>0</v>
      </c>
      <c r="E136" s="361" t="str">
        <f t="shared" si="8"/>
        <v/>
      </c>
      <c r="F136" s="297" t="str">
        <f t="shared" si="6"/>
        <v>否</v>
      </c>
      <c r="G136" s="194" t="str">
        <f t="shared" si="7"/>
        <v>项</v>
      </c>
    </row>
    <row r="137" ht="36" customHeight="1" spans="1:7">
      <c r="A137" s="449" t="s">
        <v>352</v>
      </c>
      <c r="B137" s="328" t="s">
        <v>142</v>
      </c>
      <c r="C137" s="360"/>
      <c r="D137" s="360"/>
      <c r="E137" s="361" t="str">
        <f t="shared" si="8"/>
        <v/>
      </c>
      <c r="F137" s="297" t="str">
        <f t="shared" si="6"/>
        <v>否</v>
      </c>
      <c r="G137" s="194" t="str">
        <f t="shared" si="7"/>
        <v>项</v>
      </c>
    </row>
    <row r="138" ht="36" customHeight="1" spans="1:7">
      <c r="A138" s="449" t="s">
        <v>353</v>
      </c>
      <c r="B138" s="328" t="s">
        <v>144</v>
      </c>
      <c r="C138" s="360">
        <v>0</v>
      </c>
      <c r="D138" s="360">
        <v>0</v>
      </c>
      <c r="E138" s="361" t="str">
        <f t="shared" si="8"/>
        <v/>
      </c>
      <c r="F138" s="297" t="str">
        <f t="shared" si="6"/>
        <v>否</v>
      </c>
      <c r="G138" s="194" t="str">
        <f t="shared" si="7"/>
        <v>项</v>
      </c>
    </row>
    <row r="139" ht="36" customHeight="1" spans="1:7">
      <c r="A139" s="449" t="s">
        <v>354</v>
      </c>
      <c r="B139" s="328" t="s">
        <v>355</v>
      </c>
      <c r="C139" s="360">
        <v>0</v>
      </c>
      <c r="D139" s="360">
        <v>0</v>
      </c>
      <c r="E139" s="361" t="str">
        <f t="shared" si="8"/>
        <v/>
      </c>
      <c r="F139" s="297" t="str">
        <f t="shared" si="6"/>
        <v>否</v>
      </c>
      <c r="G139" s="194" t="str">
        <f t="shared" si="7"/>
        <v>项</v>
      </c>
    </row>
    <row r="140" ht="36" customHeight="1" spans="1:7">
      <c r="A140" s="449" t="s">
        <v>356</v>
      </c>
      <c r="B140" s="328" t="s">
        <v>357</v>
      </c>
      <c r="C140" s="360"/>
      <c r="D140" s="360"/>
      <c r="E140" s="361" t="str">
        <f t="shared" si="8"/>
        <v/>
      </c>
      <c r="F140" s="297" t="str">
        <f t="shared" si="6"/>
        <v>否</v>
      </c>
      <c r="G140" s="194" t="str">
        <f t="shared" si="7"/>
        <v>项</v>
      </c>
    </row>
    <row r="141" ht="36" customHeight="1" spans="1:7">
      <c r="A141" s="449" t="s">
        <v>358</v>
      </c>
      <c r="B141" s="328" t="s">
        <v>359</v>
      </c>
      <c r="C141" s="360"/>
      <c r="D141" s="360"/>
      <c r="E141" s="361" t="str">
        <f t="shared" si="8"/>
        <v/>
      </c>
      <c r="F141" s="297" t="str">
        <f t="shared" si="6"/>
        <v>否</v>
      </c>
      <c r="G141" s="194" t="str">
        <f t="shared" si="7"/>
        <v>项</v>
      </c>
    </row>
    <row r="142" ht="36" customHeight="1" spans="1:7">
      <c r="A142" s="449" t="s">
        <v>360</v>
      </c>
      <c r="B142" s="328" t="s">
        <v>361</v>
      </c>
      <c r="C142" s="360">
        <v>0</v>
      </c>
      <c r="D142" s="360">
        <v>0</v>
      </c>
      <c r="E142" s="361" t="str">
        <f t="shared" si="8"/>
        <v/>
      </c>
      <c r="F142" s="297" t="str">
        <f t="shared" si="6"/>
        <v>否</v>
      </c>
      <c r="G142" s="194" t="str">
        <f t="shared" si="7"/>
        <v>项</v>
      </c>
    </row>
    <row r="143" ht="36" customHeight="1" spans="1:7">
      <c r="A143" s="449" t="s">
        <v>362</v>
      </c>
      <c r="B143" s="328" t="s">
        <v>363</v>
      </c>
      <c r="C143" s="360">
        <v>0</v>
      </c>
      <c r="D143" s="360">
        <v>0</v>
      </c>
      <c r="E143" s="361" t="str">
        <f t="shared" si="8"/>
        <v/>
      </c>
      <c r="F143" s="297" t="str">
        <f t="shared" si="6"/>
        <v>否</v>
      </c>
      <c r="G143" s="194" t="str">
        <f t="shared" si="7"/>
        <v>项</v>
      </c>
    </row>
    <row r="144" ht="36" customHeight="1" spans="1:7">
      <c r="A144" s="449" t="s">
        <v>364</v>
      </c>
      <c r="B144" s="328" t="s">
        <v>365</v>
      </c>
      <c r="C144" s="360">
        <v>0</v>
      </c>
      <c r="D144" s="360">
        <v>0</v>
      </c>
      <c r="E144" s="361" t="str">
        <f t="shared" si="8"/>
        <v/>
      </c>
      <c r="F144" s="297" t="str">
        <f t="shared" si="6"/>
        <v>否</v>
      </c>
      <c r="G144" s="194" t="str">
        <f t="shared" si="7"/>
        <v>项</v>
      </c>
    </row>
    <row r="145" ht="36" customHeight="1" spans="1:7">
      <c r="A145" s="449" t="s">
        <v>366</v>
      </c>
      <c r="B145" s="328" t="s">
        <v>367</v>
      </c>
      <c r="C145" s="360">
        <v>0</v>
      </c>
      <c r="D145" s="360">
        <v>0</v>
      </c>
      <c r="E145" s="361" t="str">
        <f t="shared" si="8"/>
        <v/>
      </c>
      <c r="F145" s="297" t="str">
        <f t="shared" si="6"/>
        <v>否</v>
      </c>
      <c r="G145" s="194" t="str">
        <f t="shared" si="7"/>
        <v>项</v>
      </c>
    </row>
    <row r="146" ht="36" customHeight="1" spans="1:7">
      <c r="A146" s="449" t="s">
        <v>368</v>
      </c>
      <c r="B146" s="328" t="s">
        <v>158</v>
      </c>
      <c r="C146" s="360">
        <v>0</v>
      </c>
      <c r="D146" s="360">
        <v>0</v>
      </c>
      <c r="E146" s="361" t="str">
        <f t="shared" si="8"/>
        <v/>
      </c>
      <c r="F146" s="297" t="str">
        <f t="shared" si="6"/>
        <v>否</v>
      </c>
      <c r="G146" s="194" t="str">
        <f t="shared" si="7"/>
        <v>项</v>
      </c>
    </row>
    <row r="147" ht="36" customHeight="1" spans="1:7">
      <c r="A147" s="449" t="s">
        <v>369</v>
      </c>
      <c r="B147" s="328" t="s">
        <v>370</v>
      </c>
      <c r="C147" s="360"/>
      <c r="D147" s="360"/>
      <c r="E147" s="361" t="str">
        <f t="shared" si="8"/>
        <v/>
      </c>
      <c r="F147" s="297" t="str">
        <f t="shared" si="6"/>
        <v>否</v>
      </c>
      <c r="G147" s="194" t="str">
        <f t="shared" si="7"/>
        <v>项</v>
      </c>
    </row>
    <row r="148" ht="36" customHeight="1" spans="1:7">
      <c r="A148" s="448" t="s">
        <v>371</v>
      </c>
      <c r="B148" s="322" t="s">
        <v>372</v>
      </c>
      <c r="C148" s="357">
        <f>SUM(C149:C154)</f>
        <v>165</v>
      </c>
      <c r="D148" s="357">
        <f>SUM(D149:D154)</f>
        <v>99</v>
      </c>
      <c r="E148" s="358">
        <f t="shared" si="8"/>
        <v>-0.4</v>
      </c>
      <c r="F148" s="297" t="str">
        <f t="shared" si="6"/>
        <v>是</v>
      </c>
      <c r="G148" s="194" t="str">
        <f t="shared" si="7"/>
        <v>款</v>
      </c>
    </row>
    <row r="149" ht="36" customHeight="1" spans="1:7">
      <c r="A149" s="449" t="s">
        <v>373</v>
      </c>
      <c r="B149" s="328" t="s">
        <v>140</v>
      </c>
      <c r="C149" s="360">
        <v>128</v>
      </c>
      <c r="D149" s="360">
        <v>83</v>
      </c>
      <c r="E149" s="361">
        <f t="shared" si="8"/>
        <v>-0.352</v>
      </c>
      <c r="F149" s="297" t="str">
        <f t="shared" si="6"/>
        <v>是</v>
      </c>
      <c r="G149" s="194" t="str">
        <f t="shared" si="7"/>
        <v>项</v>
      </c>
    </row>
    <row r="150" ht="36" customHeight="1" spans="1:7">
      <c r="A150" s="449" t="s">
        <v>374</v>
      </c>
      <c r="B150" s="328" t="s">
        <v>142</v>
      </c>
      <c r="C150" s="360">
        <v>9</v>
      </c>
      <c r="D150" s="360">
        <v>11</v>
      </c>
      <c r="E150" s="361">
        <f t="shared" si="8"/>
        <v>0.222</v>
      </c>
      <c r="F150" s="297" t="str">
        <f t="shared" si="6"/>
        <v>是</v>
      </c>
      <c r="G150" s="194" t="str">
        <f t="shared" si="7"/>
        <v>项</v>
      </c>
    </row>
    <row r="151" ht="36" customHeight="1" spans="1:7">
      <c r="A151" s="449" t="s">
        <v>375</v>
      </c>
      <c r="B151" s="328" t="s">
        <v>144</v>
      </c>
      <c r="C151" s="360"/>
      <c r="D151" s="360"/>
      <c r="E151" s="361" t="str">
        <f t="shared" si="8"/>
        <v/>
      </c>
      <c r="F151" s="297" t="str">
        <f t="shared" si="6"/>
        <v>否</v>
      </c>
      <c r="G151" s="194" t="str">
        <f t="shared" si="7"/>
        <v>项</v>
      </c>
    </row>
    <row r="152" ht="36" customHeight="1" spans="1:7">
      <c r="A152" s="449" t="s">
        <v>376</v>
      </c>
      <c r="B152" s="328" t="s">
        <v>377</v>
      </c>
      <c r="C152" s="360">
        <v>28</v>
      </c>
      <c r="D152" s="360">
        <v>5</v>
      </c>
      <c r="E152" s="361">
        <f t="shared" si="8"/>
        <v>-0.821</v>
      </c>
      <c r="F152" s="297" t="str">
        <f t="shared" si="6"/>
        <v>是</v>
      </c>
      <c r="G152" s="194" t="str">
        <f t="shared" si="7"/>
        <v>项</v>
      </c>
    </row>
    <row r="153" ht="36" customHeight="1" spans="1:7">
      <c r="A153" s="449" t="s">
        <v>378</v>
      </c>
      <c r="B153" s="328" t="s">
        <v>158</v>
      </c>
      <c r="C153" s="360"/>
      <c r="D153" s="360"/>
      <c r="E153" s="361" t="str">
        <f t="shared" si="8"/>
        <v/>
      </c>
      <c r="F153" s="297" t="str">
        <f t="shared" si="6"/>
        <v>否</v>
      </c>
      <c r="G153" s="194" t="str">
        <f t="shared" si="7"/>
        <v>项</v>
      </c>
    </row>
    <row r="154" ht="36" customHeight="1" spans="1:7">
      <c r="A154" s="449" t="s">
        <v>379</v>
      </c>
      <c r="B154" s="328" t="s">
        <v>380</v>
      </c>
      <c r="C154" s="360"/>
      <c r="D154" s="360"/>
      <c r="E154" s="361" t="str">
        <f t="shared" si="8"/>
        <v/>
      </c>
      <c r="F154" s="297" t="str">
        <f t="shared" si="6"/>
        <v>否</v>
      </c>
      <c r="G154" s="194" t="str">
        <f t="shared" si="7"/>
        <v>项</v>
      </c>
    </row>
    <row r="155" ht="36" customHeight="1" spans="1:7">
      <c r="A155" s="448" t="s">
        <v>381</v>
      </c>
      <c r="B155" s="322" t="s">
        <v>382</v>
      </c>
      <c r="C155" s="357">
        <f>SUM(C156:C162)</f>
        <v>0</v>
      </c>
      <c r="D155" s="357">
        <f>SUM(D156:D162)</f>
        <v>0</v>
      </c>
      <c r="E155" s="358" t="str">
        <f t="shared" si="8"/>
        <v/>
      </c>
      <c r="F155" s="297" t="str">
        <f t="shared" si="6"/>
        <v>否</v>
      </c>
      <c r="G155" s="194" t="str">
        <f t="shared" si="7"/>
        <v>款</v>
      </c>
    </row>
    <row r="156" ht="36" customHeight="1" spans="1:7">
      <c r="A156" s="449" t="s">
        <v>383</v>
      </c>
      <c r="B156" s="328" t="s">
        <v>140</v>
      </c>
      <c r="C156" s="360"/>
      <c r="D156" s="360"/>
      <c r="E156" s="361" t="str">
        <f t="shared" si="8"/>
        <v/>
      </c>
      <c r="F156" s="297" t="str">
        <f t="shared" si="6"/>
        <v>否</v>
      </c>
      <c r="G156" s="194" t="str">
        <f t="shared" si="7"/>
        <v>项</v>
      </c>
    </row>
    <row r="157" ht="36" customHeight="1" spans="1:7">
      <c r="A157" s="449" t="s">
        <v>384</v>
      </c>
      <c r="B157" s="328" t="s">
        <v>142</v>
      </c>
      <c r="C157" s="360">
        <v>0</v>
      </c>
      <c r="D157" s="360">
        <v>0</v>
      </c>
      <c r="E157" s="361" t="str">
        <f t="shared" si="8"/>
        <v/>
      </c>
      <c r="F157" s="297" t="str">
        <f t="shared" si="6"/>
        <v>否</v>
      </c>
      <c r="G157" s="194" t="str">
        <f t="shared" si="7"/>
        <v>项</v>
      </c>
    </row>
    <row r="158" ht="36" customHeight="1" spans="1:7">
      <c r="A158" s="449" t="s">
        <v>385</v>
      </c>
      <c r="B158" s="328" t="s">
        <v>144</v>
      </c>
      <c r="C158" s="360"/>
      <c r="D158" s="360"/>
      <c r="E158" s="361" t="str">
        <f t="shared" si="8"/>
        <v/>
      </c>
      <c r="F158" s="297" t="str">
        <f t="shared" si="6"/>
        <v>否</v>
      </c>
      <c r="G158" s="194" t="str">
        <f t="shared" si="7"/>
        <v>项</v>
      </c>
    </row>
    <row r="159" ht="36" customHeight="1" spans="1:7">
      <c r="A159" s="449" t="s">
        <v>386</v>
      </c>
      <c r="B159" s="328" t="s">
        <v>387</v>
      </c>
      <c r="C159" s="360">
        <v>0</v>
      </c>
      <c r="D159" s="360">
        <v>0</v>
      </c>
      <c r="E159" s="361" t="str">
        <f t="shared" si="8"/>
        <v/>
      </c>
      <c r="F159" s="297" t="str">
        <f t="shared" si="6"/>
        <v>否</v>
      </c>
      <c r="G159" s="194" t="str">
        <f t="shared" si="7"/>
        <v>项</v>
      </c>
    </row>
    <row r="160" ht="36" customHeight="1" spans="1:7">
      <c r="A160" s="449" t="s">
        <v>388</v>
      </c>
      <c r="B160" s="328" t="s">
        <v>389</v>
      </c>
      <c r="C160" s="360"/>
      <c r="D160" s="360"/>
      <c r="E160" s="361" t="str">
        <f t="shared" si="8"/>
        <v/>
      </c>
      <c r="F160" s="297" t="str">
        <f t="shared" si="6"/>
        <v>否</v>
      </c>
      <c r="G160" s="194" t="str">
        <f t="shared" si="7"/>
        <v>项</v>
      </c>
    </row>
    <row r="161" ht="36" customHeight="1" spans="1:7">
      <c r="A161" s="449" t="s">
        <v>390</v>
      </c>
      <c r="B161" s="328" t="s">
        <v>158</v>
      </c>
      <c r="C161" s="360"/>
      <c r="D161" s="360"/>
      <c r="E161" s="361" t="str">
        <f t="shared" si="8"/>
        <v/>
      </c>
      <c r="F161" s="297" t="str">
        <f t="shared" si="6"/>
        <v>否</v>
      </c>
      <c r="G161" s="194" t="str">
        <f t="shared" si="7"/>
        <v>项</v>
      </c>
    </row>
    <row r="162" ht="36" customHeight="1" spans="1:7">
      <c r="A162" s="449" t="s">
        <v>391</v>
      </c>
      <c r="B162" s="328" t="s">
        <v>392</v>
      </c>
      <c r="C162" s="360">
        <v>0</v>
      </c>
      <c r="D162" s="360">
        <v>0</v>
      </c>
      <c r="E162" s="361" t="str">
        <f t="shared" si="8"/>
        <v/>
      </c>
      <c r="F162" s="297" t="str">
        <f t="shared" si="6"/>
        <v>否</v>
      </c>
      <c r="G162" s="194" t="str">
        <f t="shared" si="7"/>
        <v>项</v>
      </c>
    </row>
    <row r="163" ht="36" customHeight="1" spans="1:7">
      <c r="A163" s="448" t="s">
        <v>393</v>
      </c>
      <c r="B163" s="322" t="s">
        <v>394</v>
      </c>
      <c r="C163" s="357">
        <f>SUM(C164:C168)</f>
        <v>80</v>
      </c>
      <c r="D163" s="357">
        <f>SUM(D164:D168)</f>
        <v>84</v>
      </c>
      <c r="E163" s="358">
        <f t="shared" si="8"/>
        <v>0.05</v>
      </c>
      <c r="F163" s="297" t="str">
        <f t="shared" si="6"/>
        <v>是</v>
      </c>
      <c r="G163" s="194" t="str">
        <f t="shared" si="7"/>
        <v>款</v>
      </c>
    </row>
    <row r="164" ht="36" customHeight="1" spans="1:7">
      <c r="A164" s="449" t="s">
        <v>395</v>
      </c>
      <c r="B164" s="328" t="s">
        <v>140</v>
      </c>
      <c r="C164" s="360">
        <v>63</v>
      </c>
      <c r="D164" s="360">
        <v>64</v>
      </c>
      <c r="E164" s="361">
        <f t="shared" si="8"/>
        <v>0.016</v>
      </c>
      <c r="F164" s="297" t="str">
        <f t="shared" si="6"/>
        <v>是</v>
      </c>
      <c r="G164" s="194" t="str">
        <f t="shared" si="7"/>
        <v>项</v>
      </c>
    </row>
    <row r="165" ht="36" customHeight="1" spans="1:7">
      <c r="A165" s="449" t="s">
        <v>396</v>
      </c>
      <c r="B165" s="328" t="s">
        <v>142</v>
      </c>
      <c r="C165" s="360">
        <v>17</v>
      </c>
      <c r="D165" s="360">
        <v>20</v>
      </c>
      <c r="E165" s="361">
        <f t="shared" si="8"/>
        <v>0.176</v>
      </c>
      <c r="F165" s="297" t="str">
        <f t="shared" si="6"/>
        <v>是</v>
      </c>
      <c r="G165" s="194" t="str">
        <f t="shared" si="7"/>
        <v>项</v>
      </c>
    </row>
    <row r="166" ht="36" customHeight="1" spans="1:7">
      <c r="A166" s="449" t="s">
        <v>397</v>
      </c>
      <c r="B166" s="328" t="s">
        <v>144</v>
      </c>
      <c r="C166" s="360">
        <v>0</v>
      </c>
      <c r="D166" s="360">
        <v>0</v>
      </c>
      <c r="E166" s="361" t="str">
        <f t="shared" si="8"/>
        <v/>
      </c>
      <c r="F166" s="297" t="str">
        <f t="shared" si="6"/>
        <v>否</v>
      </c>
      <c r="G166" s="194" t="str">
        <f t="shared" si="7"/>
        <v>项</v>
      </c>
    </row>
    <row r="167" ht="36" customHeight="1" spans="1:7">
      <c r="A167" s="449" t="s">
        <v>398</v>
      </c>
      <c r="B167" s="328" t="s">
        <v>399</v>
      </c>
      <c r="C167" s="360"/>
      <c r="D167" s="360"/>
      <c r="E167" s="361" t="str">
        <f t="shared" si="8"/>
        <v/>
      </c>
      <c r="F167" s="297" t="str">
        <f t="shared" si="6"/>
        <v>否</v>
      </c>
      <c r="G167" s="194" t="str">
        <f t="shared" si="7"/>
        <v>项</v>
      </c>
    </row>
    <row r="168" ht="36" customHeight="1" spans="1:7">
      <c r="A168" s="449" t="s">
        <v>400</v>
      </c>
      <c r="B168" s="328" t="s">
        <v>401</v>
      </c>
      <c r="C168" s="360">
        <v>0</v>
      </c>
      <c r="D168" s="360">
        <v>0</v>
      </c>
      <c r="E168" s="361" t="str">
        <f t="shared" si="8"/>
        <v/>
      </c>
      <c r="F168" s="297" t="str">
        <f t="shared" si="6"/>
        <v>否</v>
      </c>
      <c r="G168" s="194" t="str">
        <f t="shared" si="7"/>
        <v>项</v>
      </c>
    </row>
    <row r="169" ht="36" customHeight="1" spans="1:7">
      <c r="A169" s="448" t="s">
        <v>402</v>
      </c>
      <c r="B169" s="322" t="s">
        <v>403</v>
      </c>
      <c r="C169" s="357">
        <f>SUM(C170:C175)</f>
        <v>138</v>
      </c>
      <c r="D169" s="357">
        <f>SUM(D170:D175)</f>
        <v>135</v>
      </c>
      <c r="E169" s="358">
        <f t="shared" si="8"/>
        <v>-0.022</v>
      </c>
      <c r="F169" s="297" t="str">
        <f t="shared" si="6"/>
        <v>是</v>
      </c>
      <c r="G169" s="194" t="str">
        <f t="shared" si="7"/>
        <v>款</v>
      </c>
    </row>
    <row r="170" ht="36" customHeight="1" spans="1:7">
      <c r="A170" s="449" t="s">
        <v>404</v>
      </c>
      <c r="B170" s="328" t="s">
        <v>140</v>
      </c>
      <c r="C170" s="360">
        <v>128</v>
      </c>
      <c r="D170" s="360">
        <v>91</v>
      </c>
      <c r="E170" s="361">
        <f t="shared" si="8"/>
        <v>-0.289</v>
      </c>
      <c r="F170" s="297" t="str">
        <f t="shared" si="6"/>
        <v>是</v>
      </c>
      <c r="G170" s="194" t="str">
        <f t="shared" si="7"/>
        <v>项</v>
      </c>
    </row>
    <row r="171" ht="36" customHeight="1" spans="1:7">
      <c r="A171" s="449" t="s">
        <v>405</v>
      </c>
      <c r="B171" s="328" t="s">
        <v>142</v>
      </c>
      <c r="C171" s="360">
        <v>10</v>
      </c>
      <c r="D171" s="360">
        <v>23</v>
      </c>
      <c r="E171" s="361">
        <f t="shared" si="8"/>
        <v>1.3</v>
      </c>
      <c r="F171" s="297" t="str">
        <f t="shared" si="6"/>
        <v>是</v>
      </c>
      <c r="G171" s="194" t="str">
        <f t="shared" si="7"/>
        <v>项</v>
      </c>
    </row>
    <row r="172" ht="36" customHeight="1" spans="1:7">
      <c r="A172" s="449" t="s">
        <v>406</v>
      </c>
      <c r="B172" s="328" t="s">
        <v>144</v>
      </c>
      <c r="C172" s="360">
        <v>0</v>
      </c>
      <c r="D172" s="360">
        <v>0</v>
      </c>
      <c r="E172" s="361" t="str">
        <f t="shared" si="8"/>
        <v/>
      </c>
      <c r="F172" s="297" t="str">
        <f t="shared" si="6"/>
        <v>否</v>
      </c>
      <c r="G172" s="194" t="str">
        <f t="shared" si="7"/>
        <v>项</v>
      </c>
    </row>
    <row r="173" ht="36" customHeight="1" spans="1:7">
      <c r="A173" s="449" t="s">
        <v>407</v>
      </c>
      <c r="B173" s="328" t="s">
        <v>171</v>
      </c>
      <c r="C173" s="360"/>
      <c r="D173" s="360"/>
      <c r="E173" s="361" t="str">
        <f t="shared" si="8"/>
        <v/>
      </c>
      <c r="F173" s="297" t="str">
        <f t="shared" si="6"/>
        <v>否</v>
      </c>
      <c r="G173" s="194" t="str">
        <f t="shared" si="7"/>
        <v>项</v>
      </c>
    </row>
    <row r="174" ht="36" customHeight="1" spans="1:7">
      <c r="A174" s="449" t="s">
        <v>408</v>
      </c>
      <c r="B174" s="328" t="s">
        <v>158</v>
      </c>
      <c r="C174" s="360">
        <v>0</v>
      </c>
      <c r="D174" s="360">
        <v>21</v>
      </c>
      <c r="E174" s="361" t="str">
        <f t="shared" si="8"/>
        <v/>
      </c>
      <c r="F174" s="297" t="str">
        <f t="shared" si="6"/>
        <v>是</v>
      </c>
      <c r="G174" s="194" t="str">
        <f t="shared" si="7"/>
        <v>项</v>
      </c>
    </row>
    <row r="175" ht="36" customHeight="1" spans="1:7">
      <c r="A175" s="449" t="s">
        <v>409</v>
      </c>
      <c r="B175" s="328" t="s">
        <v>410</v>
      </c>
      <c r="C175" s="360"/>
      <c r="D175" s="360"/>
      <c r="E175" s="361" t="str">
        <f t="shared" si="8"/>
        <v/>
      </c>
      <c r="F175" s="297" t="str">
        <f t="shared" si="6"/>
        <v>否</v>
      </c>
      <c r="G175" s="194" t="str">
        <f t="shared" si="7"/>
        <v>项</v>
      </c>
    </row>
    <row r="176" ht="36" customHeight="1" spans="1:7">
      <c r="A176" s="448" t="s">
        <v>411</v>
      </c>
      <c r="B176" s="322" t="s">
        <v>412</v>
      </c>
      <c r="C176" s="357">
        <f>SUM(C177:C182)</f>
        <v>546</v>
      </c>
      <c r="D176" s="357">
        <f>SUM(D177:D182)</f>
        <v>633</v>
      </c>
      <c r="E176" s="358">
        <f t="shared" si="8"/>
        <v>0.159</v>
      </c>
      <c r="F176" s="297" t="str">
        <f t="shared" si="6"/>
        <v>是</v>
      </c>
      <c r="G176" s="194" t="str">
        <f t="shared" si="7"/>
        <v>款</v>
      </c>
    </row>
    <row r="177" ht="36" customHeight="1" spans="1:7">
      <c r="A177" s="449" t="s">
        <v>413</v>
      </c>
      <c r="B177" s="328" t="s">
        <v>140</v>
      </c>
      <c r="C177" s="360">
        <v>358</v>
      </c>
      <c r="D177" s="360">
        <v>371</v>
      </c>
      <c r="E177" s="361">
        <f t="shared" si="8"/>
        <v>0.036</v>
      </c>
      <c r="F177" s="297" t="str">
        <f t="shared" si="6"/>
        <v>是</v>
      </c>
      <c r="G177" s="194" t="str">
        <f t="shared" si="7"/>
        <v>项</v>
      </c>
    </row>
    <row r="178" ht="36" customHeight="1" spans="1:7">
      <c r="A178" s="449" t="s">
        <v>414</v>
      </c>
      <c r="B178" s="328" t="s">
        <v>142</v>
      </c>
      <c r="C178" s="360">
        <v>80</v>
      </c>
      <c r="D178" s="360">
        <v>33</v>
      </c>
      <c r="E178" s="361">
        <f t="shared" si="8"/>
        <v>-0.588</v>
      </c>
      <c r="F178" s="297" t="str">
        <f t="shared" si="6"/>
        <v>是</v>
      </c>
      <c r="G178" s="194" t="str">
        <f t="shared" si="7"/>
        <v>项</v>
      </c>
    </row>
    <row r="179" ht="36" customHeight="1" spans="1:7">
      <c r="A179" s="449" t="s">
        <v>415</v>
      </c>
      <c r="B179" s="328" t="s">
        <v>144</v>
      </c>
      <c r="C179" s="360"/>
      <c r="D179" s="360"/>
      <c r="E179" s="361" t="str">
        <f t="shared" si="8"/>
        <v/>
      </c>
      <c r="F179" s="297" t="str">
        <f t="shared" ref="F179:F242" si="9">IF(LEN(A179)=3,"是",IF(B179&lt;&gt;"",IF(SUM(C179:D179)&lt;&gt;0,"是","否"),"是"))</f>
        <v>否</v>
      </c>
      <c r="G179" s="194" t="str">
        <f t="shared" ref="G179:G242" si="10">IF(LEN(A179)=3,"类",IF(LEN(A179)=5,"款","项"))</f>
        <v>项</v>
      </c>
    </row>
    <row r="180" ht="36" customHeight="1" spans="1:7">
      <c r="A180" s="449">
        <v>2012906</v>
      </c>
      <c r="B180" s="328" t="s">
        <v>416</v>
      </c>
      <c r="C180" s="360">
        <v>0</v>
      </c>
      <c r="D180" s="360">
        <v>0</v>
      </c>
      <c r="E180" s="361" t="str">
        <f t="shared" si="8"/>
        <v/>
      </c>
      <c r="F180" s="297" t="str">
        <f t="shared" si="9"/>
        <v>否</v>
      </c>
      <c r="G180" s="194" t="str">
        <f t="shared" si="10"/>
        <v>项</v>
      </c>
    </row>
    <row r="181" ht="36" customHeight="1" spans="1:7">
      <c r="A181" s="449" t="s">
        <v>417</v>
      </c>
      <c r="B181" s="328" t="s">
        <v>158</v>
      </c>
      <c r="C181" s="360"/>
      <c r="D181" s="360"/>
      <c r="E181" s="361" t="str">
        <f t="shared" si="8"/>
        <v/>
      </c>
      <c r="F181" s="297" t="str">
        <f t="shared" si="9"/>
        <v>否</v>
      </c>
      <c r="G181" s="194" t="str">
        <f t="shared" si="10"/>
        <v>项</v>
      </c>
    </row>
    <row r="182" ht="36" customHeight="1" spans="1:7">
      <c r="A182" s="449" t="s">
        <v>418</v>
      </c>
      <c r="B182" s="328" t="s">
        <v>419</v>
      </c>
      <c r="C182" s="360">
        <v>108</v>
      </c>
      <c r="D182" s="360">
        <v>229</v>
      </c>
      <c r="E182" s="361">
        <f t="shared" si="8"/>
        <v>1.12</v>
      </c>
      <c r="F182" s="297" t="str">
        <f t="shared" si="9"/>
        <v>是</v>
      </c>
      <c r="G182" s="194" t="str">
        <f t="shared" si="10"/>
        <v>项</v>
      </c>
    </row>
    <row r="183" ht="36" customHeight="1" spans="1:7">
      <c r="A183" s="448" t="s">
        <v>420</v>
      </c>
      <c r="B183" s="322" t="s">
        <v>421</v>
      </c>
      <c r="C183" s="357">
        <f>SUM(C184:C189)</f>
        <v>1935</v>
      </c>
      <c r="D183" s="357">
        <f>SUM(D184:D189)</f>
        <v>2252</v>
      </c>
      <c r="E183" s="358">
        <f t="shared" si="8"/>
        <v>0.164</v>
      </c>
      <c r="F183" s="297" t="str">
        <f t="shared" si="9"/>
        <v>是</v>
      </c>
      <c r="G183" s="194" t="str">
        <f t="shared" si="10"/>
        <v>款</v>
      </c>
    </row>
    <row r="184" ht="36" customHeight="1" spans="1:7">
      <c r="A184" s="449" t="s">
        <v>422</v>
      </c>
      <c r="B184" s="328" t="s">
        <v>140</v>
      </c>
      <c r="C184" s="360">
        <v>1703</v>
      </c>
      <c r="D184" s="360">
        <v>1947</v>
      </c>
      <c r="E184" s="361">
        <f t="shared" si="8"/>
        <v>0.143</v>
      </c>
      <c r="F184" s="297" t="str">
        <f t="shared" si="9"/>
        <v>是</v>
      </c>
      <c r="G184" s="194" t="str">
        <f t="shared" si="10"/>
        <v>项</v>
      </c>
    </row>
    <row r="185" ht="36" customHeight="1" spans="1:7">
      <c r="A185" s="449" t="s">
        <v>423</v>
      </c>
      <c r="B185" s="328" t="s">
        <v>142</v>
      </c>
      <c r="C185" s="360">
        <v>199</v>
      </c>
      <c r="D185" s="360">
        <v>272</v>
      </c>
      <c r="E185" s="361">
        <f t="shared" si="8"/>
        <v>0.367</v>
      </c>
      <c r="F185" s="297" t="str">
        <f t="shared" si="9"/>
        <v>是</v>
      </c>
      <c r="G185" s="194" t="str">
        <f t="shared" si="10"/>
        <v>项</v>
      </c>
    </row>
    <row r="186" ht="36" customHeight="1" spans="1:7">
      <c r="A186" s="449" t="s">
        <v>424</v>
      </c>
      <c r="B186" s="328" t="s">
        <v>144</v>
      </c>
      <c r="C186" s="360"/>
      <c r="D186" s="360"/>
      <c r="E186" s="361" t="str">
        <f t="shared" si="8"/>
        <v/>
      </c>
      <c r="F186" s="297" t="str">
        <f t="shared" si="9"/>
        <v>否</v>
      </c>
      <c r="G186" s="194" t="str">
        <f t="shared" si="10"/>
        <v>项</v>
      </c>
    </row>
    <row r="187" ht="36" customHeight="1" spans="1:7">
      <c r="A187" s="449" t="s">
        <v>425</v>
      </c>
      <c r="B187" s="328" t="s">
        <v>426</v>
      </c>
      <c r="C187" s="360"/>
      <c r="D187" s="360"/>
      <c r="E187" s="361" t="str">
        <f t="shared" si="8"/>
        <v/>
      </c>
      <c r="F187" s="297" t="str">
        <f t="shared" si="9"/>
        <v>否</v>
      </c>
      <c r="G187" s="194" t="str">
        <f t="shared" si="10"/>
        <v>项</v>
      </c>
    </row>
    <row r="188" ht="36" customHeight="1" spans="1:7">
      <c r="A188" s="449" t="s">
        <v>427</v>
      </c>
      <c r="B188" s="328" t="s">
        <v>158</v>
      </c>
      <c r="C188" s="360">
        <v>33</v>
      </c>
      <c r="D188" s="360"/>
      <c r="E188" s="361">
        <f t="shared" si="8"/>
        <v>-1</v>
      </c>
      <c r="F188" s="297" t="str">
        <f t="shared" si="9"/>
        <v>是</v>
      </c>
      <c r="G188" s="194" t="str">
        <f t="shared" si="10"/>
        <v>项</v>
      </c>
    </row>
    <row r="189" ht="36" customHeight="1" spans="1:7">
      <c r="A189" s="449" t="s">
        <v>428</v>
      </c>
      <c r="B189" s="328" t="s">
        <v>429</v>
      </c>
      <c r="C189" s="360"/>
      <c r="D189" s="360">
        <v>33</v>
      </c>
      <c r="E189" s="361" t="str">
        <f t="shared" si="8"/>
        <v/>
      </c>
      <c r="F189" s="297" t="str">
        <f t="shared" si="9"/>
        <v>是</v>
      </c>
      <c r="G189" s="194" t="str">
        <f t="shared" si="10"/>
        <v>项</v>
      </c>
    </row>
    <row r="190" ht="36" customHeight="1" spans="1:7">
      <c r="A190" s="448" t="s">
        <v>430</v>
      </c>
      <c r="B190" s="322" t="s">
        <v>431</v>
      </c>
      <c r="C190" s="357">
        <f>SUM(C191:C196)</f>
        <v>678</v>
      </c>
      <c r="D190" s="357">
        <f>SUM(D191:D196)</f>
        <v>618</v>
      </c>
      <c r="E190" s="358">
        <f t="shared" si="8"/>
        <v>-0.088</v>
      </c>
      <c r="F190" s="297" t="str">
        <f t="shared" si="9"/>
        <v>是</v>
      </c>
      <c r="G190" s="194" t="str">
        <f t="shared" si="10"/>
        <v>款</v>
      </c>
    </row>
    <row r="191" ht="36" customHeight="1" spans="1:7">
      <c r="A191" s="449" t="s">
        <v>432</v>
      </c>
      <c r="B191" s="328" t="s">
        <v>140</v>
      </c>
      <c r="C191" s="360">
        <v>367</v>
      </c>
      <c r="D191" s="360">
        <v>329</v>
      </c>
      <c r="E191" s="361">
        <f t="shared" si="8"/>
        <v>-0.104</v>
      </c>
      <c r="F191" s="297" t="str">
        <f t="shared" si="9"/>
        <v>是</v>
      </c>
      <c r="G191" s="194" t="str">
        <f t="shared" si="10"/>
        <v>项</v>
      </c>
    </row>
    <row r="192" ht="36" customHeight="1" spans="1:7">
      <c r="A192" s="449" t="s">
        <v>433</v>
      </c>
      <c r="B192" s="328" t="s">
        <v>142</v>
      </c>
      <c r="C192" s="360">
        <v>245</v>
      </c>
      <c r="D192" s="360">
        <v>112</v>
      </c>
      <c r="E192" s="361">
        <f t="shared" si="8"/>
        <v>-0.543</v>
      </c>
      <c r="F192" s="297" t="str">
        <f t="shared" si="9"/>
        <v>是</v>
      </c>
      <c r="G192" s="194" t="str">
        <f t="shared" si="10"/>
        <v>项</v>
      </c>
    </row>
    <row r="193" ht="36" customHeight="1" spans="1:7">
      <c r="A193" s="449" t="s">
        <v>434</v>
      </c>
      <c r="B193" s="328" t="s">
        <v>144</v>
      </c>
      <c r="C193" s="360"/>
      <c r="D193" s="360"/>
      <c r="E193" s="361" t="str">
        <f t="shared" si="8"/>
        <v/>
      </c>
      <c r="F193" s="297" t="str">
        <f t="shared" si="9"/>
        <v>否</v>
      </c>
      <c r="G193" s="194" t="str">
        <f t="shared" si="10"/>
        <v>项</v>
      </c>
    </row>
    <row r="194" ht="36" customHeight="1" spans="1:7">
      <c r="A194" s="449" t="s">
        <v>435</v>
      </c>
      <c r="B194" s="328" t="s">
        <v>436</v>
      </c>
      <c r="C194" s="360">
        <v>0</v>
      </c>
      <c r="D194" s="360">
        <v>0</v>
      </c>
      <c r="E194" s="361" t="str">
        <f t="shared" si="8"/>
        <v/>
      </c>
      <c r="F194" s="297" t="str">
        <f t="shared" si="9"/>
        <v>否</v>
      </c>
      <c r="G194" s="194" t="str">
        <f t="shared" si="10"/>
        <v>项</v>
      </c>
    </row>
    <row r="195" ht="36" customHeight="1" spans="1:7">
      <c r="A195" s="449" t="s">
        <v>437</v>
      </c>
      <c r="B195" s="328" t="s">
        <v>158</v>
      </c>
      <c r="C195" s="360">
        <v>56</v>
      </c>
      <c r="D195" s="360">
        <v>48</v>
      </c>
      <c r="E195" s="361">
        <f t="shared" si="8"/>
        <v>-0.143</v>
      </c>
      <c r="F195" s="297" t="str">
        <f t="shared" si="9"/>
        <v>是</v>
      </c>
      <c r="G195" s="194" t="str">
        <f t="shared" si="10"/>
        <v>项</v>
      </c>
    </row>
    <row r="196" ht="36" customHeight="1" spans="1:7">
      <c r="A196" s="449" t="s">
        <v>438</v>
      </c>
      <c r="B196" s="328" t="s">
        <v>439</v>
      </c>
      <c r="C196" s="360">
        <v>10</v>
      </c>
      <c r="D196" s="360">
        <v>129</v>
      </c>
      <c r="E196" s="361">
        <f t="shared" si="8"/>
        <v>11.9</v>
      </c>
      <c r="F196" s="297" t="str">
        <f t="shared" si="9"/>
        <v>是</v>
      </c>
      <c r="G196" s="194" t="str">
        <f t="shared" si="10"/>
        <v>项</v>
      </c>
    </row>
    <row r="197" ht="36" customHeight="1" spans="1:7">
      <c r="A197" s="448" t="s">
        <v>440</v>
      </c>
      <c r="B197" s="322" t="s">
        <v>441</v>
      </c>
      <c r="C197" s="357">
        <f>SUM(C198:C203)</f>
        <v>212</v>
      </c>
      <c r="D197" s="357">
        <f>SUM(D198:D203)</f>
        <v>268</v>
      </c>
      <c r="E197" s="358">
        <f t="shared" ref="E197:E260" si="11">IF(C197&gt;0,D197/C197-1,IF(C197&lt;0,-(D197/C197-1),""))</f>
        <v>0.264</v>
      </c>
      <c r="F197" s="297" t="str">
        <f t="shared" si="9"/>
        <v>是</v>
      </c>
      <c r="G197" s="194" t="str">
        <f t="shared" si="10"/>
        <v>款</v>
      </c>
    </row>
    <row r="198" ht="36" customHeight="1" spans="1:7">
      <c r="A198" s="449" t="s">
        <v>442</v>
      </c>
      <c r="B198" s="328" t="s">
        <v>140</v>
      </c>
      <c r="C198" s="360">
        <v>94</v>
      </c>
      <c r="D198" s="360">
        <v>107</v>
      </c>
      <c r="E198" s="361">
        <f t="shared" si="11"/>
        <v>0.138</v>
      </c>
      <c r="F198" s="297" t="str">
        <f t="shared" si="9"/>
        <v>是</v>
      </c>
      <c r="G198" s="194" t="str">
        <f t="shared" si="10"/>
        <v>项</v>
      </c>
    </row>
    <row r="199" ht="36" customHeight="1" spans="1:7">
      <c r="A199" s="449" t="s">
        <v>443</v>
      </c>
      <c r="B199" s="328" t="s">
        <v>142</v>
      </c>
      <c r="C199" s="360">
        <v>69</v>
      </c>
      <c r="D199" s="360">
        <v>92</v>
      </c>
      <c r="E199" s="361">
        <f t="shared" si="11"/>
        <v>0.333</v>
      </c>
      <c r="F199" s="297" t="str">
        <f t="shared" si="9"/>
        <v>是</v>
      </c>
      <c r="G199" s="194" t="str">
        <f t="shared" si="10"/>
        <v>项</v>
      </c>
    </row>
    <row r="200" ht="36" customHeight="1" spans="1:7">
      <c r="A200" s="449" t="s">
        <v>444</v>
      </c>
      <c r="B200" s="328" t="s">
        <v>144</v>
      </c>
      <c r="C200" s="360"/>
      <c r="D200" s="360"/>
      <c r="E200" s="361" t="str">
        <f t="shared" si="11"/>
        <v/>
      </c>
      <c r="F200" s="297" t="str">
        <f t="shared" si="9"/>
        <v>否</v>
      </c>
      <c r="G200" s="194" t="str">
        <f t="shared" si="10"/>
        <v>项</v>
      </c>
    </row>
    <row r="201" ht="36" customHeight="1" spans="1:7">
      <c r="A201" s="449" t="s">
        <v>445</v>
      </c>
      <c r="B201" s="328" t="s">
        <v>446</v>
      </c>
      <c r="C201" s="360">
        <v>0</v>
      </c>
      <c r="D201" s="360">
        <v>0</v>
      </c>
      <c r="E201" s="361" t="str">
        <f t="shared" si="11"/>
        <v/>
      </c>
      <c r="F201" s="297" t="str">
        <f t="shared" si="9"/>
        <v>否</v>
      </c>
      <c r="G201" s="194" t="str">
        <f t="shared" si="10"/>
        <v>项</v>
      </c>
    </row>
    <row r="202" ht="36" customHeight="1" spans="1:7">
      <c r="A202" s="449" t="s">
        <v>447</v>
      </c>
      <c r="B202" s="328" t="s">
        <v>158</v>
      </c>
      <c r="C202" s="360">
        <v>49</v>
      </c>
      <c r="D202" s="360">
        <v>69</v>
      </c>
      <c r="E202" s="361">
        <f t="shared" si="11"/>
        <v>0.408</v>
      </c>
      <c r="F202" s="297" t="str">
        <f t="shared" si="9"/>
        <v>是</v>
      </c>
      <c r="G202" s="194" t="str">
        <f t="shared" si="10"/>
        <v>项</v>
      </c>
    </row>
    <row r="203" ht="36" customHeight="1" spans="1:7">
      <c r="A203" s="449" t="s">
        <v>448</v>
      </c>
      <c r="B203" s="328" t="s">
        <v>449</v>
      </c>
      <c r="C203" s="360"/>
      <c r="D203" s="360"/>
      <c r="E203" s="361" t="str">
        <f t="shared" si="11"/>
        <v/>
      </c>
      <c r="F203" s="297" t="str">
        <f t="shared" si="9"/>
        <v>否</v>
      </c>
      <c r="G203" s="194" t="str">
        <f t="shared" si="10"/>
        <v>项</v>
      </c>
    </row>
    <row r="204" ht="36" customHeight="1" spans="1:7">
      <c r="A204" s="448" t="s">
        <v>450</v>
      </c>
      <c r="B204" s="322" t="s">
        <v>451</v>
      </c>
      <c r="C204" s="357">
        <f>SUM(C205:C211)</f>
        <v>128</v>
      </c>
      <c r="D204" s="357">
        <f>SUM(D205:D211)</f>
        <v>144</v>
      </c>
      <c r="E204" s="358">
        <f t="shared" si="11"/>
        <v>0.125</v>
      </c>
      <c r="F204" s="297" t="str">
        <f t="shared" si="9"/>
        <v>是</v>
      </c>
      <c r="G204" s="194" t="str">
        <f t="shared" si="10"/>
        <v>款</v>
      </c>
    </row>
    <row r="205" ht="36" customHeight="1" spans="1:7">
      <c r="A205" s="449" t="s">
        <v>452</v>
      </c>
      <c r="B205" s="328" t="s">
        <v>140</v>
      </c>
      <c r="C205" s="360">
        <v>106</v>
      </c>
      <c r="D205" s="360">
        <v>123</v>
      </c>
      <c r="E205" s="361">
        <f t="shared" si="11"/>
        <v>0.16</v>
      </c>
      <c r="F205" s="297" t="str">
        <f t="shared" si="9"/>
        <v>是</v>
      </c>
      <c r="G205" s="194" t="str">
        <f t="shared" si="10"/>
        <v>项</v>
      </c>
    </row>
    <row r="206" ht="36" customHeight="1" spans="1:7">
      <c r="A206" s="449" t="s">
        <v>453</v>
      </c>
      <c r="B206" s="328" t="s">
        <v>142</v>
      </c>
      <c r="C206" s="360">
        <v>15</v>
      </c>
      <c r="D206" s="360">
        <v>16</v>
      </c>
      <c r="E206" s="361">
        <f t="shared" si="11"/>
        <v>0.067</v>
      </c>
      <c r="F206" s="297" t="str">
        <f t="shared" si="9"/>
        <v>是</v>
      </c>
      <c r="G206" s="194" t="str">
        <f t="shared" si="10"/>
        <v>项</v>
      </c>
    </row>
    <row r="207" ht="36" customHeight="1" spans="1:7">
      <c r="A207" s="449" t="s">
        <v>454</v>
      </c>
      <c r="B207" s="328" t="s">
        <v>144</v>
      </c>
      <c r="C207" s="360">
        <v>0</v>
      </c>
      <c r="D207" s="360">
        <v>0</v>
      </c>
      <c r="E207" s="361" t="str">
        <f t="shared" si="11"/>
        <v/>
      </c>
      <c r="F207" s="297" t="str">
        <f t="shared" si="9"/>
        <v>否</v>
      </c>
      <c r="G207" s="194" t="str">
        <f t="shared" si="10"/>
        <v>项</v>
      </c>
    </row>
    <row r="208" ht="36" customHeight="1" spans="1:7">
      <c r="A208" s="449" t="s">
        <v>455</v>
      </c>
      <c r="B208" s="328" t="s">
        <v>456</v>
      </c>
      <c r="C208" s="360"/>
      <c r="D208" s="360"/>
      <c r="E208" s="361" t="str">
        <f t="shared" si="11"/>
        <v/>
      </c>
      <c r="F208" s="297" t="str">
        <f t="shared" si="9"/>
        <v>否</v>
      </c>
      <c r="G208" s="194" t="str">
        <f t="shared" si="10"/>
        <v>项</v>
      </c>
    </row>
    <row r="209" ht="36" customHeight="1" spans="1:7">
      <c r="A209" s="449" t="s">
        <v>457</v>
      </c>
      <c r="B209" s="328" t="s">
        <v>458</v>
      </c>
      <c r="C209" s="360">
        <v>2</v>
      </c>
      <c r="D209" s="360">
        <v>2</v>
      </c>
      <c r="E209" s="361">
        <f t="shared" si="11"/>
        <v>0</v>
      </c>
      <c r="F209" s="297" t="str">
        <f t="shared" si="9"/>
        <v>是</v>
      </c>
      <c r="G209" s="194" t="str">
        <f t="shared" si="10"/>
        <v>项</v>
      </c>
    </row>
    <row r="210" ht="36" customHeight="1" spans="1:7">
      <c r="A210" s="449" t="s">
        <v>459</v>
      </c>
      <c r="B210" s="328" t="s">
        <v>158</v>
      </c>
      <c r="C210" s="360"/>
      <c r="D210" s="360"/>
      <c r="E210" s="361" t="str">
        <f t="shared" si="11"/>
        <v/>
      </c>
      <c r="F210" s="297" t="str">
        <f t="shared" si="9"/>
        <v>否</v>
      </c>
      <c r="G210" s="194" t="str">
        <f t="shared" si="10"/>
        <v>项</v>
      </c>
    </row>
    <row r="211" ht="36" customHeight="1" spans="1:7">
      <c r="A211" s="449" t="s">
        <v>460</v>
      </c>
      <c r="B211" s="328" t="s">
        <v>461</v>
      </c>
      <c r="C211" s="360">
        <v>5</v>
      </c>
      <c r="D211" s="360">
        <v>3</v>
      </c>
      <c r="E211" s="361">
        <f t="shared" si="11"/>
        <v>-0.4</v>
      </c>
      <c r="F211" s="297" t="str">
        <f t="shared" si="9"/>
        <v>是</v>
      </c>
      <c r="G211" s="194" t="str">
        <f t="shared" si="10"/>
        <v>项</v>
      </c>
    </row>
    <row r="212" ht="36" customHeight="1" spans="1:7">
      <c r="A212" s="448" t="s">
        <v>462</v>
      </c>
      <c r="B212" s="322" t="s">
        <v>463</v>
      </c>
      <c r="C212" s="357">
        <f>SUM(C213:C217)</f>
        <v>0</v>
      </c>
      <c r="D212" s="357">
        <f>SUM(D213:D217)</f>
        <v>0</v>
      </c>
      <c r="E212" s="358" t="str">
        <f t="shared" si="11"/>
        <v/>
      </c>
      <c r="F212" s="297" t="str">
        <f t="shared" si="9"/>
        <v>否</v>
      </c>
      <c r="G212" s="194" t="str">
        <f t="shared" si="10"/>
        <v>款</v>
      </c>
    </row>
    <row r="213" ht="36" customHeight="1" spans="1:7">
      <c r="A213" s="449" t="s">
        <v>464</v>
      </c>
      <c r="B213" s="328" t="s">
        <v>140</v>
      </c>
      <c r="C213" s="360">
        <v>0</v>
      </c>
      <c r="D213" s="360">
        <v>0</v>
      </c>
      <c r="E213" s="361" t="str">
        <f t="shared" si="11"/>
        <v/>
      </c>
      <c r="F213" s="297" t="str">
        <f t="shared" si="9"/>
        <v>否</v>
      </c>
      <c r="G213" s="194" t="str">
        <f t="shared" si="10"/>
        <v>项</v>
      </c>
    </row>
    <row r="214" ht="36" customHeight="1" spans="1:7">
      <c r="A214" s="449" t="s">
        <v>465</v>
      </c>
      <c r="B214" s="328" t="s">
        <v>142</v>
      </c>
      <c r="C214" s="360">
        <v>0</v>
      </c>
      <c r="D214" s="360">
        <v>0</v>
      </c>
      <c r="E214" s="361" t="str">
        <f t="shared" si="11"/>
        <v/>
      </c>
      <c r="F214" s="297" t="str">
        <f t="shared" si="9"/>
        <v>否</v>
      </c>
      <c r="G214" s="194" t="str">
        <f t="shared" si="10"/>
        <v>项</v>
      </c>
    </row>
    <row r="215" ht="36" customHeight="1" spans="1:7">
      <c r="A215" s="449" t="s">
        <v>466</v>
      </c>
      <c r="B215" s="328" t="s">
        <v>144</v>
      </c>
      <c r="C215" s="360">
        <v>0</v>
      </c>
      <c r="D215" s="360">
        <v>0</v>
      </c>
      <c r="E215" s="361" t="str">
        <f t="shared" si="11"/>
        <v/>
      </c>
      <c r="F215" s="297" t="str">
        <f t="shared" si="9"/>
        <v>否</v>
      </c>
      <c r="G215" s="194" t="str">
        <f t="shared" si="10"/>
        <v>项</v>
      </c>
    </row>
    <row r="216" ht="36" customHeight="1" spans="1:7">
      <c r="A216" s="449" t="s">
        <v>467</v>
      </c>
      <c r="B216" s="328" t="s">
        <v>158</v>
      </c>
      <c r="C216" s="360">
        <v>0</v>
      </c>
      <c r="D216" s="360">
        <v>0</v>
      </c>
      <c r="E216" s="361" t="str">
        <f t="shared" si="11"/>
        <v/>
      </c>
      <c r="F216" s="297" t="str">
        <f t="shared" si="9"/>
        <v>否</v>
      </c>
      <c r="G216" s="194" t="str">
        <f t="shared" si="10"/>
        <v>项</v>
      </c>
    </row>
    <row r="217" ht="36" customHeight="1" spans="1:7">
      <c r="A217" s="449" t="s">
        <v>468</v>
      </c>
      <c r="B217" s="328" t="s">
        <v>469</v>
      </c>
      <c r="C217" s="360">
        <v>0</v>
      </c>
      <c r="D217" s="360">
        <v>0</v>
      </c>
      <c r="E217" s="361" t="str">
        <f t="shared" si="11"/>
        <v/>
      </c>
      <c r="F217" s="297" t="str">
        <f t="shared" si="9"/>
        <v>否</v>
      </c>
      <c r="G217" s="194" t="str">
        <f t="shared" si="10"/>
        <v>项</v>
      </c>
    </row>
    <row r="218" ht="36" customHeight="1" spans="1:7">
      <c r="A218" s="448" t="s">
        <v>470</v>
      </c>
      <c r="B218" s="322" t="s">
        <v>471</v>
      </c>
      <c r="C218" s="357">
        <f>SUM(C219:C223)</f>
        <v>2</v>
      </c>
      <c r="D218" s="357">
        <f>SUM(D219:D223)</f>
        <v>3</v>
      </c>
      <c r="E218" s="358">
        <f t="shared" si="11"/>
        <v>0.5</v>
      </c>
      <c r="F218" s="297" t="str">
        <f t="shared" si="9"/>
        <v>是</v>
      </c>
      <c r="G218" s="194" t="str">
        <f t="shared" si="10"/>
        <v>款</v>
      </c>
    </row>
    <row r="219" ht="36" customHeight="1" spans="1:7">
      <c r="A219" s="449" t="s">
        <v>472</v>
      </c>
      <c r="B219" s="328" t="s">
        <v>140</v>
      </c>
      <c r="C219" s="360"/>
      <c r="D219" s="360"/>
      <c r="E219" s="361" t="str">
        <f t="shared" si="11"/>
        <v/>
      </c>
      <c r="F219" s="297" t="str">
        <f t="shared" si="9"/>
        <v>否</v>
      </c>
      <c r="G219" s="194" t="str">
        <f t="shared" si="10"/>
        <v>项</v>
      </c>
    </row>
    <row r="220" ht="36" customHeight="1" spans="1:7">
      <c r="A220" s="449" t="s">
        <v>473</v>
      </c>
      <c r="B220" s="328" t="s">
        <v>142</v>
      </c>
      <c r="C220" s="360"/>
      <c r="D220" s="360"/>
      <c r="E220" s="361" t="str">
        <f t="shared" si="11"/>
        <v/>
      </c>
      <c r="F220" s="297" t="str">
        <f t="shared" si="9"/>
        <v>否</v>
      </c>
      <c r="G220" s="194" t="str">
        <f t="shared" si="10"/>
        <v>项</v>
      </c>
    </row>
    <row r="221" ht="36" customHeight="1" spans="1:7">
      <c r="A221" s="449" t="s">
        <v>474</v>
      </c>
      <c r="B221" s="328" t="s">
        <v>144</v>
      </c>
      <c r="C221" s="360">
        <v>0</v>
      </c>
      <c r="D221" s="360">
        <v>0</v>
      </c>
      <c r="E221" s="361" t="str">
        <f t="shared" si="11"/>
        <v/>
      </c>
      <c r="F221" s="297" t="str">
        <f t="shared" si="9"/>
        <v>否</v>
      </c>
      <c r="G221" s="194" t="str">
        <f t="shared" si="10"/>
        <v>项</v>
      </c>
    </row>
    <row r="222" ht="36" customHeight="1" spans="1:7">
      <c r="A222" s="449" t="s">
        <v>475</v>
      </c>
      <c r="B222" s="328" t="s">
        <v>158</v>
      </c>
      <c r="C222" s="360"/>
      <c r="D222" s="360"/>
      <c r="E222" s="361" t="str">
        <f t="shared" si="11"/>
        <v/>
      </c>
      <c r="F222" s="297" t="str">
        <f t="shared" si="9"/>
        <v>否</v>
      </c>
      <c r="G222" s="194" t="str">
        <f t="shared" si="10"/>
        <v>项</v>
      </c>
    </row>
    <row r="223" ht="36" customHeight="1" spans="1:7">
      <c r="A223" s="449" t="s">
        <v>476</v>
      </c>
      <c r="B223" s="328" t="s">
        <v>477</v>
      </c>
      <c r="C223" s="360">
        <v>2</v>
      </c>
      <c r="D223" s="360">
        <v>3</v>
      </c>
      <c r="E223" s="361">
        <f t="shared" si="11"/>
        <v>0.5</v>
      </c>
      <c r="F223" s="297" t="str">
        <f t="shared" si="9"/>
        <v>是</v>
      </c>
      <c r="G223" s="194" t="str">
        <f t="shared" si="10"/>
        <v>项</v>
      </c>
    </row>
    <row r="224" ht="36" customHeight="1" spans="1:7">
      <c r="A224" s="448" t="s">
        <v>478</v>
      </c>
      <c r="B224" s="322" t="s">
        <v>479</v>
      </c>
      <c r="C224" s="357">
        <f>SUM(C225:C230)</f>
        <v>0</v>
      </c>
      <c r="D224" s="357">
        <f>SUM(D225:D230)</f>
        <v>0</v>
      </c>
      <c r="E224" s="358" t="str">
        <f t="shared" si="11"/>
        <v/>
      </c>
      <c r="F224" s="297" t="str">
        <f t="shared" si="9"/>
        <v>否</v>
      </c>
      <c r="G224" s="194" t="str">
        <f t="shared" si="10"/>
        <v>款</v>
      </c>
    </row>
    <row r="225" ht="36" customHeight="1" spans="1:7">
      <c r="A225" s="449" t="s">
        <v>480</v>
      </c>
      <c r="B225" s="328" t="s">
        <v>140</v>
      </c>
      <c r="C225" s="360"/>
      <c r="D225" s="360"/>
      <c r="E225" s="361" t="str">
        <f t="shared" si="11"/>
        <v/>
      </c>
      <c r="F225" s="297" t="str">
        <f t="shared" si="9"/>
        <v>否</v>
      </c>
      <c r="G225" s="194" t="str">
        <f t="shared" si="10"/>
        <v>项</v>
      </c>
    </row>
    <row r="226" ht="36" customHeight="1" spans="1:7">
      <c r="A226" s="449" t="s">
        <v>481</v>
      </c>
      <c r="B226" s="328" t="s">
        <v>142</v>
      </c>
      <c r="C226" s="360">
        <v>0</v>
      </c>
      <c r="D226" s="360">
        <v>0</v>
      </c>
      <c r="E226" s="361" t="str">
        <f t="shared" si="11"/>
        <v/>
      </c>
      <c r="F226" s="297" t="str">
        <f t="shared" si="9"/>
        <v>否</v>
      </c>
      <c r="G226" s="194" t="str">
        <f t="shared" si="10"/>
        <v>项</v>
      </c>
    </row>
    <row r="227" ht="36" customHeight="1" spans="1:7">
      <c r="A227" s="449" t="s">
        <v>482</v>
      </c>
      <c r="B227" s="328" t="s">
        <v>144</v>
      </c>
      <c r="C227" s="360"/>
      <c r="D227" s="360"/>
      <c r="E227" s="361" t="str">
        <f t="shared" si="11"/>
        <v/>
      </c>
      <c r="F227" s="297" t="str">
        <f t="shared" si="9"/>
        <v>否</v>
      </c>
      <c r="G227" s="194" t="str">
        <f t="shared" si="10"/>
        <v>项</v>
      </c>
    </row>
    <row r="228" ht="36" customHeight="1" spans="1:7">
      <c r="A228" s="449" t="s">
        <v>483</v>
      </c>
      <c r="B228" s="328" t="s">
        <v>484</v>
      </c>
      <c r="C228" s="360"/>
      <c r="D228" s="360"/>
      <c r="E228" s="361" t="str">
        <f t="shared" si="11"/>
        <v/>
      </c>
      <c r="F228" s="297" t="str">
        <f t="shared" si="9"/>
        <v>否</v>
      </c>
      <c r="G228" s="194" t="str">
        <f t="shared" si="10"/>
        <v>项</v>
      </c>
    </row>
    <row r="229" ht="36" customHeight="1" spans="1:7">
      <c r="A229" s="449" t="s">
        <v>485</v>
      </c>
      <c r="B229" s="328" t="s">
        <v>158</v>
      </c>
      <c r="C229" s="360">
        <v>0</v>
      </c>
      <c r="D229" s="360">
        <v>0</v>
      </c>
      <c r="E229" s="361" t="str">
        <f t="shared" si="11"/>
        <v/>
      </c>
      <c r="F229" s="297" t="str">
        <f t="shared" si="9"/>
        <v>否</v>
      </c>
      <c r="G229" s="194" t="str">
        <f t="shared" si="10"/>
        <v>项</v>
      </c>
    </row>
    <row r="230" ht="36" customHeight="1" spans="1:7">
      <c r="A230" s="449" t="s">
        <v>486</v>
      </c>
      <c r="B230" s="328" t="s">
        <v>487</v>
      </c>
      <c r="C230" s="360"/>
      <c r="D230" s="360"/>
      <c r="E230" s="361" t="str">
        <f t="shared" si="11"/>
        <v/>
      </c>
      <c r="F230" s="297" t="str">
        <f t="shared" si="9"/>
        <v>否</v>
      </c>
      <c r="G230" s="194" t="str">
        <f t="shared" si="10"/>
        <v>项</v>
      </c>
    </row>
    <row r="231" ht="36" customHeight="1" spans="1:7">
      <c r="A231" s="448" t="s">
        <v>488</v>
      </c>
      <c r="B231" s="322" t="s">
        <v>489</v>
      </c>
      <c r="C231" s="357">
        <f>SUM(C232:C245)</f>
        <v>868</v>
      </c>
      <c r="D231" s="357">
        <f>SUM(D232:D245)</f>
        <v>961</v>
      </c>
      <c r="E231" s="358">
        <f t="shared" si="11"/>
        <v>0.107</v>
      </c>
      <c r="F231" s="297" t="str">
        <f t="shared" si="9"/>
        <v>是</v>
      </c>
      <c r="G231" s="194" t="str">
        <f t="shared" si="10"/>
        <v>款</v>
      </c>
    </row>
    <row r="232" ht="36" customHeight="1" spans="1:7">
      <c r="A232" s="449" t="s">
        <v>490</v>
      </c>
      <c r="B232" s="328" t="s">
        <v>140</v>
      </c>
      <c r="C232" s="360">
        <v>709</v>
      </c>
      <c r="D232" s="360">
        <v>774</v>
      </c>
      <c r="E232" s="361">
        <f t="shared" si="11"/>
        <v>0.092</v>
      </c>
      <c r="F232" s="297" t="str">
        <f t="shared" si="9"/>
        <v>是</v>
      </c>
      <c r="G232" s="194" t="str">
        <f t="shared" si="10"/>
        <v>项</v>
      </c>
    </row>
    <row r="233" ht="36" customHeight="1" spans="1:7">
      <c r="A233" s="449" t="s">
        <v>491</v>
      </c>
      <c r="B233" s="328" t="s">
        <v>142</v>
      </c>
      <c r="C233" s="360">
        <v>9</v>
      </c>
      <c r="D233" s="360">
        <v>15</v>
      </c>
      <c r="E233" s="361">
        <f t="shared" si="11"/>
        <v>0.667</v>
      </c>
      <c r="F233" s="297" t="str">
        <f t="shared" si="9"/>
        <v>是</v>
      </c>
      <c r="G233" s="194" t="str">
        <f t="shared" si="10"/>
        <v>项</v>
      </c>
    </row>
    <row r="234" ht="36" customHeight="1" spans="1:7">
      <c r="A234" s="449" t="s">
        <v>492</v>
      </c>
      <c r="B234" s="328" t="s">
        <v>144</v>
      </c>
      <c r="C234" s="360"/>
      <c r="D234" s="360"/>
      <c r="E234" s="361" t="str">
        <f t="shared" si="11"/>
        <v/>
      </c>
      <c r="F234" s="297" t="str">
        <f t="shared" si="9"/>
        <v>否</v>
      </c>
      <c r="G234" s="194" t="str">
        <f t="shared" si="10"/>
        <v>项</v>
      </c>
    </row>
    <row r="235" ht="36" customHeight="1" spans="1:7">
      <c r="A235" s="449" t="s">
        <v>493</v>
      </c>
      <c r="B235" s="328" t="s">
        <v>494</v>
      </c>
      <c r="C235" s="360"/>
      <c r="D235" s="360"/>
      <c r="E235" s="361" t="str">
        <f t="shared" si="11"/>
        <v/>
      </c>
      <c r="F235" s="297" t="str">
        <f t="shared" si="9"/>
        <v>否</v>
      </c>
      <c r="G235" s="194" t="str">
        <f t="shared" si="10"/>
        <v>项</v>
      </c>
    </row>
    <row r="236" ht="36" customHeight="1" spans="1:7">
      <c r="A236" s="449" t="s">
        <v>495</v>
      </c>
      <c r="B236" s="328" t="s">
        <v>496</v>
      </c>
      <c r="C236" s="360">
        <v>26</v>
      </c>
      <c r="D236" s="360">
        <v>38</v>
      </c>
      <c r="E236" s="361">
        <f t="shared" si="11"/>
        <v>0.462</v>
      </c>
      <c r="F236" s="297" t="str">
        <f t="shared" si="9"/>
        <v>是</v>
      </c>
      <c r="G236" s="194" t="str">
        <f t="shared" si="10"/>
        <v>项</v>
      </c>
    </row>
    <row r="237" ht="36" customHeight="1" spans="1:7">
      <c r="A237" s="449" t="s">
        <v>497</v>
      </c>
      <c r="B237" s="328" t="s">
        <v>241</v>
      </c>
      <c r="C237" s="360"/>
      <c r="D237" s="360"/>
      <c r="E237" s="361" t="str">
        <f t="shared" si="11"/>
        <v/>
      </c>
      <c r="F237" s="297" t="str">
        <f t="shared" si="9"/>
        <v>否</v>
      </c>
      <c r="G237" s="194" t="str">
        <f t="shared" si="10"/>
        <v>项</v>
      </c>
    </row>
    <row r="238" ht="36" customHeight="1" spans="1:7">
      <c r="A238" s="449" t="s">
        <v>498</v>
      </c>
      <c r="B238" s="328" t="s">
        <v>499</v>
      </c>
      <c r="C238" s="360"/>
      <c r="D238" s="360"/>
      <c r="E238" s="361" t="str">
        <f t="shared" si="11"/>
        <v/>
      </c>
      <c r="F238" s="297" t="str">
        <f t="shared" si="9"/>
        <v>否</v>
      </c>
      <c r="G238" s="194" t="str">
        <f t="shared" si="10"/>
        <v>项</v>
      </c>
    </row>
    <row r="239" ht="36" customHeight="1" spans="1:7">
      <c r="A239" s="449" t="s">
        <v>500</v>
      </c>
      <c r="B239" s="328" t="s">
        <v>501</v>
      </c>
      <c r="C239" s="360"/>
      <c r="D239" s="360"/>
      <c r="E239" s="361" t="str">
        <f t="shared" si="11"/>
        <v/>
      </c>
      <c r="F239" s="297" t="str">
        <f t="shared" si="9"/>
        <v>否</v>
      </c>
      <c r="G239" s="194" t="str">
        <f t="shared" si="10"/>
        <v>项</v>
      </c>
    </row>
    <row r="240" ht="36" customHeight="1" spans="1:7">
      <c r="A240" s="449" t="s">
        <v>502</v>
      </c>
      <c r="B240" s="328" t="s">
        <v>503</v>
      </c>
      <c r="C240" s="360"/>
      <c r="D240" s="360"/>
      <c r="E240" s="361" t="str">
        <f t="shared" si="11"/>
        <v/>
      </c>
      <c r="F240" s="297" t="str">
        <f t="shared" si="9"/>
        <v>否</v>
      </c>
      <c r="G240" s="194" t="str">
        <f t="shared" si="10"/>
        <v>项</v>
      </c>
    </row>
    <row r="241" ht="36" customHeight="1" spans="1:7">
      <c r="A241" s="449" t="s">
        <v>504</v>
      </c>
      <c r="B241" s="328" t="s">
        <v>505</v>
      </c>
      <c r="C241" s="360">
        <v>0</v>
      </c>
      <c r="D241" s="360">
        <v>0</v>
      </c>
      <c r="E241" s="361" t="str">
        <f t="shared" si="11"/>
        <v/>
      </c>
      <c r="F241" s="297" t="str">
        <f t="shared" si="9"/>
        <v>否</v>
      </c>
      <c r="G241" s="194" t="str">
        <f t="shared" si="10"/>
        <v>项</v>
      </c>
    </row>
    <row r="242" ht="36" customHeight="1" spans="1:7">
      <c r="A242" s="449" t="s">
        <v>506</v>
      </c>
      <c r="B242" s="328" t="s">
        <v>507</v>
      </c>
      <c r="C242" s="360"/>
      <c r="D242" s="360"/>
      <c r="E242" s="361" t="str">
        <f t="shared" si="11"/>
        <v/>
      </c>
      <c r="F242" s="297" t="str">
        <f t="shared" si="9"/>
        <v>否</v>
      </c>
      <c r="G242" s="194" t="str">
        <f t="shared" si="10"/>
        <v>项</v>
      </c>
    </row>
    <row r="243" ht="36" customHeight="1" spans="1:7">
      <c r="A243" s="449" t="s">
        <v>508</v>
      </c>
      <c r="B243" s="328" t="s">
        <v>509</v>
      </c>
      <c r="C243" s="360">
        <v>79</v>
      </c>
      <c r="D243" s="360">
        <v>74</v>
      </c>
      <c r="E243" s="361">
        <f t="shared" si="11"/>
        <v>-0.063</v>
      </c>
      <c r="F243" s="297" t="str">
        <f t="shared" ref="F243:F306" si="12">IF(LEN(A243)=3,"是",IF(B243&lt;&gt;"",IF(SUM(C243:D243)&lt;&gt;0,"是","否"),"是"))</f>
        <v>是</v>
      </c>
      <c r="G243" s="194" t="str">
        <f t="shared" ref="G243:G306" si="13">IF(LEN(A243)=3,"类",IF(LEN(A243)=5,"款","项"))</f>
        <v>项</v>
      </c>
    </row>
    <row r="244" ht="36" customHeight="1" spans="1:7">
      <c r="A244" s="449" t="s">
        <v>510</v>
      </c>
      <c r="B244" s="328" t="s">
        <v>158</v>
      </c>
      <c r="C244" s="360">
        <v>39</v>
      </c>
      <c r="D244" s="360">
        <v>57</v>
      </c>
      <c r="E244" s="361">
        <f t="shared" si="11"/>
        <v>0.462</v>
      </c>
      <c r="F244" s="297" t="str">
        <f t="shared" si="12"/>
        <v>是</v>
      </c>
      <c r="G244" s="194" t="str">
        <f t="shared" si="13"/>
        <v>项</v>
      </c>
    </row>
    <row r="245" ht="36" customHeight="1" spans="1:7">
      <c r="A245" s="449" t="s">
        <v>511</v>
      </c>
      <c r="B245" s="328" t="s">
        <v>512</v>
      </c>
      <c r="C245" s="360">
        <v>6</v>
      </c>
      <c r="D245" s="360">
        <v>3</v>
      </c>
      <c r="E245" s="361">
        <f t="shared" si="11"/>
        <v>-0.5</v>
      </c>
      <c r="F245" s="297" t="str">
        <f t="shared" si="12"/>
        <v>是</v>
      </c>
      <c r="G245" s="194" t="str">
        <f t="shared" si="13"/>
        <v>项</v>
      </c>
    </row>
    <row r="246" ht="36" customHeight="1" spans="1:7">
      <c r="A246" s="449"/>
      <c r="B246" s="322" t="s">
        <v>513</v>
      </c>
      <c r="C246" s="357">
        <f>SUM(C247:C252)</f>
        <v>0</v>
      </c>
      <c r="D246" s="357">
        <f>SUM(D247:D252)</f>
        <v>198</v>
      </c>
      <c r="E246" s="358" t="str">
        <f t="shared" ref="E246:E253" si="14">IF(C246&gt;0,D246/C246-1,IF(C246&lt;0,-(D246/C246-1),""))</f>
        <v/>
      </c>
      <c r="F246" s="297" t="str">
        <f t="shared" si="12"/>
        <v>是</v>
      </c>
      <c r="G246" s="194" t="str">
        <f t="shared" si="13"/>
        <v>项</v>
      </c>
    </row>
    <row r="247" ht="36" customHeight="1" spans="1:7">
      <c r="A247" s="449"/>
      <c r="B247" s="328" t="s">
        <v>514</v>
      </c>
      <c r="C247" s="360"/>
      <c r="D247" s="360">
        <v>103</v>
      </c>
      <c r="E247" s="361" t="str">
        <f t="shared" si="14"/>
        <v/>
      </c>
      <c r="F247" s="297" t="str">
        <f t="shared" si="12"/>
        <v>是</v>
      </c>
      <c r="G247" s="194" t="str">
        <f t="shared" si="13"/>
        <v>项</v>
      </c>
    </row>
    <row r="248" ht="36" customHeight="1" spans="1:7">
      <c r="A248" s="449"/>
      <c r="B248" s="328" t="s">
        <v>515</v>
      </c>
      <c r="C248" s="360"/>
      <c r="D248" s="360">
        <v>12</v>
      </c>
      <c r="E248" s="361" t="str">
        <f t="shared" si="14"/>
        <v/>
      </c>
      <c r="F248" s="297" t="str">
        <f t="shared" si="12"/>
        <v>是</v>
      </c>
      <c r="G248" s="194" t="str">
        <f t="shared" si="13"/>
        <v>项</v>
      </c>
    </row>
    <row r="249" ht="36" customHeight="1" spans="1:7">
      <c r="A249" s="449"/>
      <c r="B249" s="328" t="s">
        <v>516</v>
      </c>
      <c r="C249" s="360"/>
      <c r="D249" s="360"/>
      <c r="E249" s="361" t="str">
        <f t="shared" si="14"/>
        <v/>
      </c>
      <c r="F249" s="297" t="str">
        <f t="shared" si="12"/>
        <v>否</v>
      </c>
      <c r="G249" s="194" t="str">
        <f t="shared" si="13"/>
        <v>项</v>
      </c>
    </row>
    <row r="250" ht="36" customHeight="1" spans="1:7">
      <c r="A250" s="449"/>
      <c r="B250" s="328" t="s">
        <v>517</v>
      </c>
      <c r="C250" s="360"/>
      <c r="D250" s="360">
        <v>44</v>
      </c>
      <c r="E250" s="361" t="str">
        <f t="shared" si="14"/>
        <v/>
      </c>
      <c r="F250" s="297" t="str">
        <f t="shared" si="12"/>
        <v>是</v>
      </c>
      <c r="G250" s="194" t="str">
        <f t="shared" si="13"/>
        <v>项</v>
      </c>
    </row>
    <row r="251" ht="36" customHeight="1" spans="1:7">
      <c r="A251" s="449"/>
      <c r="B251" s="328" t="s">
        <v>518</v>
      </c>
      <c r="C251" s="360"/>
      <c r="D251" s="360">
        <v>39</v>
      </c>
      <c r="E251" s="361" t="str">
        <f t="shared" si="14"/>
        <v/>
      </c>
      <c r="F251" s="297" t="str">
        <f t="shared" si="12"/>
        <v>是</v>
      </c>
      <c r="G251" s="194" t="str">
        <f t="shared" si="13"/>
        <v>项</v>
      </c>
    </row>
    <row r="252" ht="36" customHeight="1" spans="1:7">
      <c r="A252" s="449"/>
      <c r="B252" s="328" t="s">
        <v>519</v>
      </c>
      <c r="C252" s="360"/>
      <c r="D252" s="360"/>
      <c r="E252" s="361" t="str">
        <f t="shared" si="14"/>
        <v/>
      </c>
      <c r="F252" s="297" t="str">
        <f t="shared" si="12"/>
        <v>否</v>
      </c>
      <c r="G252" s="194" t="str">
        <f t="shared" si="13"/>
        <v>项</v>
      </c>
    </row>
    <row r="253" ht="36" customHeight="1" spans="1:7">
      <c r="A253" s="449"/>
      <c r="B253" s="322" t="s">
        <v>520</v>
      </c>
      <c r="C253" s="357">
        <f>SUM(C254:C259)</f>
        <v>0</v>
      </c>
      <c r="D253" s="357">
        <f>SUM(D254:D259)</f>
        <v>161</v>
      </c>
      <c r="E253" s="358" t="str">
        <f t="shared" si="14"/>
        <v/>
      </c>
      <c r="F253" s="297" t="str">
        <f t="shared" si="12"/>
        <v>是</v>
      </c>
      <c r="G253" s="194" t="str">
        <f t="shared" si="13"/>
        <v>项</v>
      </c>
    </row>
    <row r="254" ht="36" customHeight="1" spans="1:7">
      <c r="A254" s="449"/>
      <c r="B254" s="328" t="s">
        <v>514</v>
      </c>
      <c r="C254" s="360"/>
      <c r="D254" s="360">
        <v>129</v>
      </c>
      <c r="E254" s="361" t="str">
        <f t="shared" ref="E254:E259" si="15">IF(C254&gt;0,D254/C254-1,IF(C254&lt;0,-(D254/C254-1),""))</f>
        <v/>
      </c>
      <c r="F254" s="297" t="str">
        <f t="shared" si="12"/>
        <v>是</v>
      </c>
      <c r="G254" s="194" t="str">
        <f t="shared" si="13"/>
        <v>项</v>
      </c>
    </row>
    <row r="255" ht="36" customHeight="1" spans="1:7">
      <c r="A255" s="449"/>
      <c r="B255" s="328" t="s">
        <v>515</v>
      </c>
      <c r="C255" s="360"/>
      <c r="D255" s="360"/>
      <c r="E255" s="361" t="str">
        <f t="shared" si="15"/>
        <v/>
      </c>
      <c r="F255" s="297" t="str">
        <f t="shared" si="12"/>
        <v>否</v>
      </c>
      <c r="G255" s="194" t="str">
        <f t="shared" si="13"/>
        <v>项</v>
      </c>
    </row>
    <row r="256" ht="36" customHeight="1" spans="1:7">
      <c r="A256" s="449"/>
      <c r="B256" s="328" t="s">
        <v>516</v>
      </c>
      <c r="C256" s="360"/>
      <c r="D256" s="360"/>
      <c r="E256" s="361" t="str">
        <f t="shared" si="15"/>
        <v/>
      </c>
      <c r="F256" s="297" t="str">
        <f t="shared" si="12"/>
        <v>否</v>
      </c>
      <c r="G256" s="194" t="str">
        <f t="shared" si="13"/>
        <v>项</v>
      </c>
    </row>
    <row r="257" ht="36" customHeight="1" spans="1:7">
      <c r="A257" s="449"/>
      <c r="B257" s="328" t="s">
        <v>521</v>
      </c>
      <c r="C257" s="360"/>
      <c r="D257" s="360">
        <v>32</v>
      </c>
      <c r="E257" s="361" t="str">
        <f t="shared" si="15"/>
        <v/>
      </c>
      <c r="F257" s="297" t="str">
        <f t="shared" si="12"/>
        <v>是</v>
      </c>
      <c r="G257" s="194" t="str">
        <f t="shared" si="13"/>
        <v>项</v>
      </c>
    </row>
    <row r="258" ht="36" customHeight="1" spans="1:7">
      <c r="A258" s="449"/>
      <c r="B258" s="328" t="s">
        <v>518</v>
      </c>
      <c r="C258" s="360"/>
      <c r="D258" s="360"/>
      <c r="E258" s="361" t="str">
        <f t="shared" si="15"/>
        <v/>
      </c>
      <c r="F258" s="297" t="str">
        <f t="shared" si="12"/>
        <v>否</v>
      </c>
      <c r="G258" s="194" t="str">
        <f t="shared" si="13"/>
        <v>项</v>
      </c>
    </row>
    <row r="259" ht="36" customHeight="1" spans="1:7">
      <c r="A259" s="449"/>
      <c r="B259" s="328" t="s">
        <v>522</v>
      </c>
      <c r="C259" s="360"/>
      <c r="D259" s="360"/>
      <c r="E259" s="361" t="str">
        <f t="shared" si="15"/>
        <v/>
      </c>
      <c r="F259" s="297" t="str">
        <f t="shared" si="12"/>
        <v>否</v>
      </c>
      <c r="G259" s="194" t="str">
        <f t="shared" si="13"/>
        <v>项</v>
      </c>
    </row>
    <row r="260" ht="36" customHeight="1" spans="1:7">
      <c r="A260" s="448" t="s">
        <v>523</v>
      </c>
      <c r="B260" s="322" t="s">
        <v>524</v>
      </c>
      <c r="C260" s="357">
        <f>SUM(C261:C262)</f>
        <v>1105</v>
      </c>
      <c r="D260" s="357">
        <f>SUM(D261:D262)</f>
        <v>5086</v>
      </c>
      <c r="E260" s="358">
        <f t="shared" ref="E260:E274" si="16">IF(C260&gt;0,D260/C260-1,IF(C260&lt;0,-(D260/C260-1),""))</f>
        <v>3.603</v>
      </c>
      <c r="F260" s="297" t="str">
        <f t="shared" si="12"/>
        <v>是</v>
      </c>
      <c r="G260" s="194" t="str">
        <f t="shared" si="13"/>
        <v>款</v>
      </c>
    </row>
    <row r="261" ht="36" customHeight="1" spans="1:7">
      <c r="A261" s="449" t="s">
        <v>525</v>
      </c>
      <c r="B261" s="328" t="s">
        <v>526</v>
      </c>
      <c r="C261" s="360"/>
      <c r="D261" s="360"/>
      <c r="E261" s="361" t="str">
        <f t="shared" si="16"/>
        <v/>
      </c>
      <c r="F261" s="297" t="str">
        <f t="shared" si="12"/>
        <v>否</v>
      </c>
      <c r="G261" s="194" t="str">
        <f t="shared" si="13"/>
        <v>项</v>
      </c>
    </row>
    <row r="262" ht="36" customHeight="1" spans="1:7">
      <c r="A262" s="449" t="s">
        <v>527</v>
      </c>
      <c r="B262" s="328" t="s">
        <v>528</v>
      </c>
      <c r="C262" s="360">
        <v>1105</v>
      </c>
      <c r="D262" s="360">
        <v>5086</v>
      </c>
      <c r="E262" s="361">
        <f t="shared" si="16"/>
        <v>3.603</v>
      </c>
      <c r="F262" s="297" t="str">
        <f t="shared" si="12"/>
        <v>是</v>
      </c>
      <c r="G262" s="194" t="str">
        <f t="shared" si="13"/>
        <v>项</v>
      </c>
    </row>
    <row r="263" ht="36" customHeight="1" spans="1:7">
      <c r="A263" s="452" t="s">
        <v>529</v>
      </c>
      <c r="B263" s="453" t="s">
        <v>530</v>
      </c>
      <c r="C263" s="454"/>
      <c r="D263" s="454"/>
      <c r="E263" s="358" t="str">
        <f t="shared" si="16"/>
        <v/>
      </c>
      <c r="F263" s="297" t="str">
        <f t="shared" si="12"/>
        <v>否</v>
      </c>
      <c r="G263" s="194" t="str">
        <f t="shared" si="13"/>
        <v>项</v>
      </c>
    </row>
    <row r="264" ht="36" customHeight="1" spans="1:7">
      <c r="A264" s="448" t="s">
        <v>72</v>
      </c>
      <c r="B264" s="322" t="s">
        <v>73</v>
      </c>
      <c r="C264" s="357">
        <f>SUM(C265:C266)</f>
        <v>0</v>
      </c>
      <c r="D264" s="357">
        <f>SUM(D265:D266)</f>
        <v>0</v>
      </c>
      <c r="E264" s="358" t="str">
        <f t="shared" si="16"/>
        <v/>
      </c>
      <c r="F264" s="297" t="str">
        <f t="shared" si="12"/>
        <v>是</v>
      </c>
      <c r="G264" s="194" t="str">
        <f t="shared" si="13"/>
        <v>类</v>
      </c>
    </row>
    <row r="265" ht="36" customHeight="1" spans="1:7">
      <c r="A265" s="448" t="s">
        <v>531</v>
      </c>
      <c r="B265" s="322" t="s">
        <v>532</v>
      </c>
      <c r="C265" s="357">
        <v>0</v>
      </c>
      <c r="D265" s="357">
        <v>0</v>
      </c>
      <c r="E265" s="358" t="str">
        <f t="shared" si="16"/>
        <v/>
      </c>
      <c r="F265" s="297" t="str">
        <f t="shared" si="12"/>
        <v>否</v>
      </c>
      <c r="G265" s="194" t="str">
        <f t="shared" si="13"/>
        <v>款</v>
      </c>
    </row>
    <row r="266" ht="36" customHeight="1" spans="1:7">
      <c r="A266" s="448" t="s">
        <v>533</v>
      </c>
      <c r="B266" s="322" t="s">
        <v>534</v>
      </c>
      <c r="C266" s="357">
        <v>0</v>
      </c>
      <c r="D266" s="357">
        <v>0</v>
      </c>
      <c r="E266" s="358" t="str">
        <f t="shared" si="16"/>
        <v/>
      </c>
      <c r="F266" s="297" t="str">
        <f t="shared" si="12"/>
        <v>否</v>
      </c>
      <c r="G266" s="194" t="str">
        <f t="shared" si="13"/>
        <v>款</v>
      </c>
    </row>
    <row r="267" ht="36" customHeight="1" spans="1:7">
      <c r="A267" s="448" t="s">
        <v>74</v>
      </c>
      <c r="B267" s="322" t="s">
        <v>75</v>
      </c>
      <c r="C267" s="357">
        <f>SUM(C268,C270,C272,C274,C284)</f>
        <v>230</v>
      </c>
      <c r="D267" s="357">
        <f>SUM(D268,D270,D272,D274,D284)</f>
        <v>185</v>
      </c>
      <c r="E267" s="358">
        <f t="shared" si="16"/>
        <v>-0.196</v>
      </c>
      <c r="F267" s="297" t="str">
        <f t="shared" si="12"/>
        <v>是</v>
      </c>
      <c r="G267" s="194" t="str">
        <f t="shared" si="13"/>
        <v>类</v>
      </c>
    </row>
    <row r="268" ht="36" customHeight="1" spans="1:7">
      <c r="A268" s="329" t="s">
        <v>535</v>
      </c>
      <c r="B268" s="322" t="s">
        <v>536</v>
      </c>
      <c r="C268" s="357">
        <f>C269</f>
        <v>25</v>
      </c>
      <c r="D268" s="357">
        <f>D269</f>
        <v>0</v>
      </c>
      <c r="E268" s="358">
        <f t="shared" si="16"/>
        <v>-1</v>
      </c>
      <c r="F268" s="297" t="str">
        <f t="shared" si="12"/>
        <v>是</v>
      </c>
      <c r="G268" s="194" t="str">
        <f t="shared" si="13"/>
        <v>款</v>
      </c>
    </row>
    <row r="269" ht="36" customHeight="1" spans="1:7">
      <c r="A269" s="326" t="s">
        <v>537</v>
      </c>
      <c r="B269" s="328" t="s">
        <v>538</v>
      </c>
      <c r="C269" s="360">
        <v>25</v>
      </c>
      <c r="D269" s="360">
        <v>0</v>
      </c>
      <c r="E269" s="361">
        <f t="shared" si="16"/>
        <v>-1</v>
      </c>
      <c r="F269" s="297" t="str">
        <f t="shared" si="12"/>
        <v>是</v>
      </c>
      <c r="G269" s="194" t="str">
        <f t="shared" si="13"/>
        <v>项</v>
      </c>
    </row>
    <row r="270" ht="36" customHeight="1" spans="1:7">
      <c r="A270" s="329" t="s">
        <v>539</v>
      </c>
      <c r="B270" s="322" t="s">
        <v>540</v>
      </c>
      <c r="C270" s="357">
        <f>SUM(C271)</f>
        <v>0</v>
      </c>
      <c r="D270" s="357">
        <f>SUM(D271)</f>
        <v>0</v>
      </c>
      <c r="E270" s="358" t="str">
        <f t="shared" si="16"/>
        <v/>
      </c>
      <c r="F270" s="297" t="str">
        <f t="shared" si="12"/>
        <v>否</v>
      </c>
      <c r="G270" s="194" t="str">
        <f t="shared" si="13"/>
        <v>款</v>
      </c>
    </row>
    <row r="271" ht="36" customHeight="1" spans="1:7">
      <c r="A271" s="326" t="s">
        <v>541</v>
      </c>
      <c r="B271" s="328" t="s">
        <v>542</v>
      </c>
      <c r="C271" s="360">
        <v>0</v>
      </c>
      <c r="D271" s="360">
        <v>0</v>
      </c>
      <c r="E271" s="361" t="str">
        <f t="shared" si="16"/>
        <v/>
      </c>
      <c r="F271" s="297" t="str">
        <f t="shared" si="12"/>
        <v>否</v>
      </c>
      <c r="G271" s="194" t="str">
        <f t="shared" si="13"/>
        <v>项</v>
      </c>
    </row>
    <row r="272" ht="36" customHeight="1" spans="1:7">
      <c r="A272" s="329" t="s">
        <v>543</v>
      </c>
      <c r="B272" s="322" t="s">
        <v>544</v>
      </c>
      <c r="C272" s="357">
        <f>SUM(C273)</f>
        <v>0</v>
      </c>
      <c r="D272" s="357">
        <f>D273</f>
        <v>0</v>
      </c>
      <c r="E272" s="358" t="str">
        <f t="shared" si="16"/>
        <v/>
      </c>
      <c r="F272" s="297" t="str">
        <f t="shared" si="12"/>
        <v>否</v>
      </c>
      <c r="G272" s="194" t="str">
        <f t="shared" si="13"/>
        <v>款</v>
      </c>
    </row>
    <row r="273" ht="36" customHeight="1" spans="1:7">
      <c r="A273" s="326" t="s">
        <v>545</v>
      </c>
      <c r="B273" s="328" t="s">
        <v>546</v>
      </c>
      <c r="C273" s="360">
        <v>0</v>
      </c>
      <c r="D273" s="360">
        <v>0</v>
      </c>
      <c r="E273" s="361" t="str">
        <f t="shared" si="16"/>
        <v/>
      </c>
      <c r="F273" s="297" t="str">
        <f t="shared" si="12"/>
        <v>否</v>
      </c>
      <c r="G273" s="194" t="str">
        <f t="shared" si="13"/>
        <v>项</v>
      </c>
    </row>
    <row r="274" ht="36" customHeight="1" spans="1:7">
      <c r="A274" s="448" t="s">
        <v>547</v>
      </c>
      <c r="B274" s="322" t="s">
        <v>548</v>
      </c>
      <c r="C274" s="357">
        <f>SUM(C275:C283)</f>
        <v>114</v>
      </c>
      <c r="D274" s="357">
        <f>SUM(D275:D283)</f>
        <v>185</v>
      </c>
      <c r="E274" s="358">
        <f t="shared" si="16"/>
        <v>0.623</v>
      </c>
      <c r="F274" s="297" t="str">
        <f t="shared" si="12"/>
        <v>是</v>
      </c>
      <c r="G274" s="194" t="str">
        <f t="shared" si="13"/>
        <v>款</v>
      </c>
    </row>
    <row r="275" ht="36" customHeight="1" spans="1:7">
      <c r="A275" s="449" t="s">
        <v>549</v>
      </c>
      <c r="B275" s="328" t="s">
        <v>550</v>
      </c>
      <c r="C275" s="360">
        <v>39</v>
      </c>
      <c r="D275" s="360">
        <v>64</v>
      </c>
      <c r="E275" s="361">
        <f t="shared" ref="E275:E338" si="17">IF(C275&gt;0,D275/C275-1,IF(C275&lt;0,-(D275/C275-1),""))</f>
        <v>0.641</v>
      </c>
      <c r="F275" s="297" t="str">
        <f t="shared" si="12"/>
        <v>是</v>
      </c>
      <c r="G275" s="194" t="str">
        <f t="shared" si="13"/>
        <v>项</v>
      </c>
    </row>
    <row r="276" ht="36" customHeight="1" spans="1:7">
      <c r="A276" s="449" t="s">
        <v>551</v>
      </c>
      <c r="B276" s="328" t="s">
        <v>552</v>
      </c>
      <c r="C276" s="360">
        <v>0</v>
      </c>
      <c r="D276" s="360">
        <v>0</v>
      </c>
      <c r="E276" s="361" t="str">
        <f t="shared" si="17"/>
        <v/>
      </c>
      <c r="F276" s="297" t="str">
        <f t="shared" si="12"/>
        <v>否</v>
      </c>
      <c r="G276" s="194" t="str">
        <f t="shared" si="13"/>
        <v>项</v>
      </c>
    </row>
    <row r="277" ht="36" customHeight="1" spans="1:7">
      <c r="A277" s="449" t="s">
        <v>553</v>
      </c>
      <c r="B277" s="328" t="s">
        <v>554</v>
      </c>
      <c r="C277" s="360"/>
      <c r="D277" s="360"/>
      <c r="E277" s="361" t="str">
        <f t="shared" si="17"/>
        <v/>
      </c>
      <c r="F277" s="297" t="str">
        <f t="shared" si="12"/>
        <v>否</v>
      </c>
      <c r="G277" s="194" t="str">
        <f t="shared" si="13"/>
        <v>项</v>
      </c>
    </row>
    <row r="278" ht="36" customHeight="1" spans="1:7">
      <c r="A278" s="449" t="s">
        <v>555</v>
      </c>
      <c r="B278" s="328" t="s">
        <v>556</v>
      </c>
      <c r="C278" s="360">
        <v>0</v>
      </c>
      <c r="D278" s="360">
        <v>0</v>
      </c>
      <c r="E278" s="361" t="str">
        <f t="shared" si="17"/>
        <v/>
      </c>
      <c r="F278" s="297" t="str">
        <f t="shared" si="12"/>
        <v>否</v>
      </c>
      <c r="G278" s="194" t="str">
        <f t="shared" si="13"/>
        <v>项</v>
      </c>
    </row>
    <row r="279" ht="36" customHeight="1" spans="1:7">
      <c r="A279" s="449" t="s">
        <v>557</v>
      </c>
      <c r="B279" s="328" t="s">
        <v>558</v>
      </c>
      <c r="C279" s="360">
        <v>0</v>
      </c>
      <c r="D279" s="360">
        <v>0</v>
      </c>
      <c r="E279" s="361" t="str">
        <f t="shared" si="17"/>
        <v/>
      </c>
      <c r="F279" s="297" t="str">
        <f t="shared" si="12"/>
        <v>否</v>
      </c>
      <c r="G279" s="194" t="str">
        <f t="shared" si="13"/>
        <v>项</v>
      </c>
    </row>
    <row r="280" ht="36" customHeight="1" spans="1:7">
      <c r="A280" s="449" t="s">
        <v>559</v>
      </c>
      <c r="B280" s="328" t="s">
        <v>560</v>
      </c>
      <c r="C280" s="360">
        <v>0</v>
      </c>
      <c r="D280" s="360">
        <v>0</v>
      </c>
      <c r="E280" s="361" t="str">
        <f t="shared" si="17"/>
        <v/>
      </c>
      <c r="F280" s="297" t="str">
        <f t="shared" si="12"/>
        <v>否</v>
      </c>
      <c r="G280" s="194" t="str">
        <f t="shared" si="13"/>
        <v>项</v>
      </c>
    </row>
    <row r="281" ht="36" customHeight="1" spans="1:7">
      <c r="A281" s="449" t="s">
        <v>561</v>
      </c>
      <c r="B281" s="328" t="s">
        <v>562</v>
      </c>
      <c r="C281" s="360">
        <v>60</v>
      </c>
      <c r="D281" s="360">
        <v>80</v>
      </c>
      <c r="E281" s="361">
        <f t="shared" si="17"/>
        <v>0.333</v>
      </c>
      <c r="F281" s="297" t="str">
        <f t="shared" si="12"/>
        <v>是</v>
      </c>
      <c r="G281" s="194" t="str">
        <f t="shared" si="13"/>
        <v>项</v>
      </c>
    </row>
    <row r="282" ht="36" customHeight="1" spans="1:7">
      <c r="A282" s="449" t="s">
        <v>563</v>
      </c>
      <c r="B282" s="328" t="s">
        <v>564</v>
      </c>
      <c r="C282" s="360">
        <v>0</v>
      </c>
      <c r="D282" s="360">
        <v>0</v>
      </c>
      <c r="E282" s="361" t="str">
        <f t="shared" si="17"/>
        <v/>
      </c>
      <c r="F282" s="297" t="str">
        <f t="shared" si="12"/>
        <v>否</v>
      </c>
      <c r="G282" s="194" t="str">
        <f t="shared" si="13"/>
        <v>项</v>
      </c>
    </row>
    <row r="283" ht="36" customHeight="1" spans="1:7">
      <c r="A283" s="449" t="s">
        <v>565</v>
      </c>
      <c r="B283" s="328" t="s">
        <v>566</v>
      </c>
      <c r="C283" s="360">
        <v>15</v>
      </c>
      <c r="D283" s="360">
        <v>41</v>
      </c>
      <c r="E283" s="361">
        <f t="shared" si="17"/>
        <v>1.733</v>
      </c>
      <c r="F283" s="297" t="str">
        <f t="shared" si="12"/>
        <v>是</v>
      </c>
      <c r="G283" s="194" t="str">
        <f t="shared" si="13"/>
        <v>项</v>
      </c>
    </row>
    <row r="284" ht="36" customHeight="1" spans="1:7">
      <c r="A284" s="448" t="s">
        <v>567</v>
      </c>
      <c r="B284" s="322" t="s">
        <v>568</v>
      </c>
      <c r="C284" s="357">
        <f>SUM(C285)</f>
        <v>91</v>
      </c>
      <c r="D284" s="357">
        <f>SUM(D285)</f>
        <v>0</v>
      </c>
      <c r="E284" s="358">
        <f t="shared" si="17"/>
        <v>-1</v>
      </c>
      <c r="F284" s="297" t="str">
        <f t="shared" si="12"/>
        <v>是</v>
      </c>
      <c r="G284" s="194" t="str">
        <f t="shared" si="13"/>
        <v>款</v>
      </c>
    </row>
    <row r="285" ht="36" customHeight="1" spans="1:7">
      <c r="A285" s="326" t="s">
        <v>569</v>
      </c>
      <c r="B285" s="328" t="s">
        <v>570</v>
      </c>
      <c r="C285" s="360">
        <v>91</v>
      </c>
      <c r="D285" s="360"/>
      <c r="E285" s="361">
        <f t="shared" si="17"/>
        <v>-1</v>
      </c>
      <c r="F285" s="297" t="str">
        <f t="shared" si="12"/>
        <v>是</v>
      </c>
      <c r="G285" s="194" t="str">
        <f t="shared" si="13"/>
        <v>项</v>
      </c>
    </row>
    <row r="286" ht="36" customHeight="1" spans="1:7">
      <c r="A286" s="452" t="s">
        <v>571</v>
      </c>
      <c r="B286" s="453" t="s">
        <v>530</v>
      </c>
      <c r="C286" s="454"/>
      <c r="D286" s="454"/>
      <c r="E286" s="358" t="str">
        <f t="shared" si="17"/>
        <v/>
      </c>
      <c r="F286" s="297" t="str">
        <f t="shared" si="12"/>
        <v>否</v>
      </c>
      <c r="G286" s="194" t="str">
        <f t="shared" si="13"/>
        <v>项</v>
      </c>
    </row>
    <row r="287" ht="36" customHeight="1" spans="1:7">
      <c r="A287" s="448" t="s">
        <v>76</v>
      </c>
      <c r="B287" s="322" t="s">
        <v>77</v>
      </c>
      <c r="C287" s="357">
        <f>SUM(C288,C291,C302,C309,C317,C326,C342,C352,C362,C370,C376)</f>
        <v>5988</v>
      </c>
      <c r="D287" s="357">
        <f>SUM(D288,D291,D302,D309,D317,D326,D342,D352,D362,D370,D376)</f>
        <v>6014</v>
      </c>
      <c r="E287" s="358">
        <f t="shared" si="17"/>
        <v>0.004</v>
      </c>
      <c r="F287" s="297" t="str">
        <f t="shared" si="12"/>
        <v>是</v>
      </c>
      <c r="G287" s="194" t="str">
        <f t="shared" si="13"/>
        <v>类</v>
      </c>
    </row>
    <row r="288" ht="36" customHeight="1" spans="1:7">
      <c r="A288" s="448" t="s">
        <v>572</v>
      </c>
      <c r="B288" s="322" t="s">
        <v>573</v>
      </c>
      <c r="C288" s="357">
        <f>SUM(C289:C290)</f>
        <v>0</v>
      </c>
      <c r="D288" s="357">
        <f>SUM(D289:D290)</f>
        <v>0</v>
      </c>
      <c r="E288" s="358" t="str">
        <f t="shared" si="17"/>
        <v/>
      </c>
      <c r="F288" s="297" t="str">
        <f t="shared" si="12"/>
        <v>否</v>
      </c>
      <c r="G288" s="194" t="str">
        <f t="shared" si="13"/>
        <v>款</v>
      </c>
    </row>
    <row r="289" ht="36" customHeight="1" spans="1:7">
      <c r="A289" s="449" t="s">
        <v>574</v>
      </c>
      <c r="B289" s="328" t="s">
        <v>575</v>
      </c>
      <c r="C289" s="360"/>
      <c r="D289" s="360"/>
      <c r="E289" s="361" t="str">
        <f t="shared" si="17"/>
        <v/>
      </c>
      <c r="F289" s="297" t="str">
        <f t="shared" si="12"/>
        <v>否</v>
      </c>
      <c r="G289" s="194" t="str">
        <f t="shared" si="13"/>
        <v>项</v>
      </c>
    </row>
    <row r="290" ht="36" customHeight="1" spans="1:7">
      <c r="A290" s="449" t="s">
        <v>576</v>
      </c>
      <c r="B290" s="328" t="s">
        <v>577</v>
      </c>
      <c r="C290" s="360"/>
      <c r="D290" s="360"/>
      <c r="E290" s="361" t="str">
        <f t="shared" si="17"/>
        <v/>
      </c>
      <c r="F290" s="297" t="str">
        <f t="shared" si="12"/>
        <v>否</v>
      </c>
      <c r="G290" s="194" t="str">
        <f t="shared" si="13"/>
        <v>项</v>
      </c>
    </row>
    <row r="291" ht="36" customHeight="1" spans="1:7">
      <c r="A291" s="448" t="s">
        <v>578</v>
      </c>
      <c r="B291" s="322" t="s">
        <v>579</v>
      </c>
      <c r="C291" s="357">
        <f>SUM(C292:C301)</f>
        <v>5060</v>
      </c>
      <c r="D291" s="357">
        <f>SUM(D292:D301)</f>
        <v>5248</v>
      </c>
      <c r="E291" s="358">
        <f t="shared" si="17"/>
        <v>0.037</v>
      </c>
      <c r="F291" s="297" t="str">
        <f t="shared" si="12"/>
        <v>是</v>
      </c>
      <c r="G291" s="194" t="str">
        <f t="shared" si="13"/>
        <v>款</v>
      </c>
    </row>
    <row r="292" ht="36" customHeight="1" spans="1:7">
      <c r="A292" s="449" t="s">
        <v>580</v>
      </c>
      <c r="B292" s="328" t="s">
        <v>140</v>
      </c>
      <c r="C292" s="360">
        <v>3652</v>
      </c>
      <c r="D292" s="360">
        <v>3429</v>
      </c>
      <c r="E292" s="361">
        <f t="shared" si="17"/>
        <v>-0.061</v>
      </c>
      <c r="F292" s="297" t="str">
        <f t="shared" si="12"/>
        <v>是</v>
      </c>
      <c r="G292" s="194" t="str">
        <f t="shared" si="13"/>
        <v>项</v>
      </c>
    </row>
    <row r="293" ht="36" customHeight="1" spans="1:7">
      <c r="A293" s="449" t="s">
        <v>581</v>
      </c>
      <c r="B293" s="328" t="s">
        <v>142</v>
      </c>
      <c r="C293" s="360">
        <v>817</v>
      </c>
      <c r="D293" s="360">
        <v>1171</v>
      </c>
      <c r="E293" s="361">
        <f t="shared" si="17"/>
        <v>0.433</v>
      </c>
      <c r="F293" s="297" t="str">
        <f t="shared" si="12"/>
        <v>是</v>
      </c>
      <c r="G293" s="194" t="str">
        <f t="shared" si="13"/>
        <v>项</v>
      </c>
    </row>
    <row r="294" ht="36" customHeight="1" spans="1:7">
      <c r="A294" s="449" t="s">
        <v>582</v>
      </c>
      <c r="B294" s="328" t="s">
        <v>144</v>
      </c>
      <c r="C294" s="360">
        <v>0</v>
      </c>
      <c r="D294" s="360">
        <v>0</v>
      </c>
      <c r="E294" s="361" t="str">
        <f t="shared" si="17"/>
        <v/>
      </c>
      <c r="F294" s="297" t="str">
        <f t="shared" si="12"/>
        <v>否</v>
      </c>
      <c r="G294" s="194" t="str">
        <f t="shared" si="13"/>
        <v>项</v>
      </c>
    </row>
    <row r="295" ht="36" customHeight="1" spans="1:7">
      <c r="A295" s="449" t="s">
        <v>583</v>
      </c>
      <c r="B295" s="328" t="s">
        <v>241</v>
      </c>
      <c r="C295" s="360"/>
      <c r="D295" s="360"/>
      <c r="E295" s="361" t="str">
        <f t="shared" si="17"/>
        <v/>
      </c>
      <c r="F295" s="297" t="str">
        <f t="shared" si="12"/>
        <v>否</v>
      </c>
      <c r="G295" s="194" t="str">
        <f t="shared" si="13"/>
        <v>项</v>
      </c>
    </row>
    <row r="296" ht="36" customHeight="1" spans="1:7">
      <c r="A296" s="449" t="s">
        <v>584</v>
      </c>
      <c r="B296" s="328" t="s">
        <v>585</v>
      </c>
      <c r="C296" s="360">
        <v>575</v>
      </c>
      <c r="D296" s="360">
        <v>624</v>
      </c>
      <c r="E296" s="361">
        <f t="shared" si="17"/>
        <v>0.085</v>
      </c>
      <c r="F296" s="297" t="str">
        <f t="shared" si="12"/>
        <v>是</v>
      </c>
      <c r="G296" s="194" t="str">
        <f t="shared" si="13"/>
        <v>项</v>
      </c>
    </row>
    <row r="297" ht="36" customHeight="1" spans="1:7">
      <c r="A297" s="449" t="s">
        <v>586</v>
      </c>
      <c r="B297" s="328" t="s">
        <v>587</v>
      </c>
      <c r="C297" s="360"/>
      <c r="D297" s="360"/>
      <c r="E297" s="361" t="str">
        <f t="shared" si="17"/>
        <v/>
      </c>
      <c r="F297" s="297" t="str">
        <f t="shared" si="12"/>
        <v>否</v>
      </c>
      <c r="G297" s="194" t="str">
        <f t="shared" si="13"/>
        <v>项</v>
      </c>
    </row>
    <row r="298" ht="36" customHeight="1" spans="1:7">
      <c r="A298" s="449" t="s">
        <v>588</v>
      </c>
      <c r="B298" s="328" t="s">
        <v>589</v>
      </c>
      <c r="C298" s="360"/>
      <c r="D298" s="360"/>
      <c r="E298" s="361" t="str">
        <f t="shared" si="17"/>
        <v/>
      </c>
      <c r="F298" s="297" t="str">
        <f t="shared" si="12"/>
        <v>否</v>
      </c>
      <c r="G298" s="194" t="str">
        <f t="shared" si="13"/>
        <v>项</v>
      </c>
    </row>
    <row r="299" ht="36" customHeight="1" spans="1:7">
      <c r="A299" s="449" t="s">
        <v>590</v>
      </c>
      <c r="B299" s="328" t="s">
        <v>591</v>
      </c>
      <c r="C299" s="360"/>
      <c r="D299" s="360"/>
      <c r="E299" s="361" t="str">
        <f t="shared" si="17"/>
        <v/>
      </c>
      <c r="F299" s="297" t="str">
        <f t="shared" si="12"/>
        <v>否</v>
      </c>
      <c r="G299" s="194" t="str">
        <f t="shared" si="13"/>
        <v>项</v>
      </c>
    </row>
    <row r="300" ht="36" customHeight="1" spans="1:7">
      <c r="A300" s="449" t="s">
        <v>592</v>
      </c>
      <c r="B300" s="328" t="s">
        <v>158</v>
      </c>
      <c r="C300" s="360"/>
      <c r="D300" s="360"/>
      <c r="E300" s="361" t="str">
        <f t="shared" si="17"/>
        <v/>
      </c>
      <c r="F300" s="297" t="str">
        <f t="shared" si="12"/>
        <v>否</v>
      </c>
      <c r="G300" s="194" t="str">
        <f t="shared" si="13"/>
        <v>项</v>
      </c>
    </row>
    <row r="301" ht="36" customHeight="1" spans="1:7">
      <c r="A301" s="449" t="s">
        <v>593</v>
      </c>
      <c r="B301" s="328" t="s">
        <v>594</v>
      </c>
      <c r="C301" s="360">
        <v>16</v>
      </c>
      <c r="D301" s="360">
        <v>24</v>
      </c>
      <c r="E301" s="361">
        <f t="shared" si="17"/>
        <v>0.5</v>
      </c>
      <c r="F301" s="297" t="str">
        <f t="shared" si="12"/>
        <v>是</v>
      </c>
      <c r="G301" s="194" t="str">
        <f t="shared" si="13"/>
        <v>项</v>
      </c>
    </row>
    <row r="302" ht="36" customHeight="1" spans="1:7">
      <c r="A302" s="448" t="s">
        <v>595</v>
      </c>
      <c r="B302" s="322" t="s">
        <v>596</v>
      </c>
      <c r="C302" s="357">
        <f>SUM(C303:C308)</f>
        <v>0</v>
      </c>
      <c r="D302" s="357">
        <f>SUM(D303:D308)</f>
        <v>0</v>
      </c>
      <c r="E302" s="358" t="str">
        <f t="shared" si="17"/>
        <v/>
      </c>
      <c r="F302" s="297" t="str">
        <f t="shared" si="12"/>
        <v>否</v>
      </c>
      <c r="G302" s="194" t="str">
        <f t="shared" si="13"/>
        <v>款</v>
      </c>
    </row>
    <row r="303" ht="36" customHeight="1" spans="1:7">
      <c r="A303" s="449" t="s">
        <v>597</v>
      </c>
      <c r="B303" s="328" t="s">
        <v>140</v>
      </c>
      <c r="C303" s="360"/>
      <c r="D303" s="360"/>
      <c r="E303" s="361" t="str">
        <f t="shared" si="17"/>
        <v/>
      </c>
      <c r="F303" s="297" t="str">
        <f t="shared" si="12"/>
        <v>否</v>
      </c>
      <c r="G303" s="194" t="str">
        <f t="shared" si="13"/>
        <v>项</v>
      </c>
    </row>
    <row r="304" ht="36" customHeight="1" spans="1:7">
      <c r="A304" s="449" t="s">
        <v>598</v>
      </c>
      <c r="B304" s="328" t="s">
        <v>142</v>
      </c>
      <c r="C304" s="360">
        <v>0</v>
      </c>
      <c r="D304" s="360">
        <v>0</v>
      </c>
      <c r="E304" s="361" t="str">
        <f t="shared" si="17"/>
        <v/>
      </c>
      <c r="F304" s="297" t="str">
        <f t="shared" si="12"/>
        <v>否</v>
      </c>
      <c r="G304" s="194" t="str">
        <f t="shared" si="13"/>
        <v>项</v>
      </c>
    </row>
    <row r="305" ht="36" customHeight="1" spans="1:7">
      <c r="A305" s="449" t="s">
        <v>599</v>
      </c>
      <c r="B305" s="328" t="s">
        <v>144</v>
      </c>
      <c r="C305" s="360">
        <v>0</v>
      </c>
      <c r="D305" s="360">
        <v>0</v>
      </c>
      <c r="E305" s="361" t="str">
        <f t="shared" si="17"/>
        <v/>
      </c>
      <c r="F305" s="297" t="str">
        <f t="shared" si="12"/>
        <v>否</v>
      </c>
      <c r="G305" s="194" t="str">
        <f t="shared" si="13"/>
        <v>项</v>
      </c>
    </row>
    <row r="306" ht="36" customHeight="1" spans="1:7">
      <c r="A306" s="449" t="s">
        <v>600</v>
      </c>
      <c r="B306" s="328" t="s">
        <v>601</v>
      </c>
      <c r="C306" s="360"/>
      <c r="D306" s="360"/>
      <c r="E306" s="361" t="str">
        <f t="shared" si="17"/>
        <v/>
      </c>
      <c r="F306" s="297" t="str">
        <f t="shared" si="12"/>
        <v>否</v>
      </c>
      <c r="G306" s="194" t="str">
        <f t="shared" si="13"/>
        <v>项</v>
      </c>
    </row>
    <row r="307" ht="36" customHeight="1" spans="1:7">
      <c r="A307" s="449" t="s">
        <v>602</v>
      </c>
      <c r="B307" s="328" t="s">
        <v>158</v>
      </c>
      <c r="C307" s="360"/>
      <c r="D307" s="360"/>
      <c r="E307" s="361" t="str">
        <f t="shared" si="17"/>
        <v/>
      </c>
      <c r="F307" s="297" t="str">
        <f t="shared" ref="F307:F370" si="18">IF(LEN(A307)=3,"是",IF(B307&lt;&gt;"",IF(SUM(C307:D307)&lt;&gt;0,"是","否"),"是"))</f>
        <v>否</v>
      </c>
      <c r="G307" s="194" t="str">
        <f t="shared" ref="G307:G370" si="19">IF(LEN(A307)=3,"类",IF(LEN(A307)=5,"款","项"))</f>
        <v>项</v>
      </c>
    </row>
    <row r="308" ht="36" customHeight="1" spans="1:7">
      <c r="A308" s="449" t="s">
        <v>603</v>
      </c>
      <c r="B308" s="328" t="s">
        <v>604</v>
      </c>
      <c r="C308" s="360"/>
      <c r="D308" s="360"/>
      <c r="E308" s="361" t="str">
        <f t="shared" si="17"/>
        <v/>
      </c>
      <c r="F308" s="297" t="str">
        <f t="shared" si="18"/>
        <v>否</v>
      </c>
      <c r="G308" s="194" t="str">
        <f t="shared" si="19"/>
        <v>项</v>
      </c>
    </row>
    <row r="309" ht="36" customHeight="1" spans="1:7">
      <c r="A309" s="448" t="s">
        <v>605</v>
      </c>
      <c r="B309" s="322" t="s">
        <v>606</v>
      </c>
      <c r="C309" s="357">
        <f>SUM(C310:C316)</f>
        <v>36</v>
      </c>
      <c r="D309" s="357">
        <f>SUM(D310:D316)</f>
        <v>26</v>
      </c>
      <c r="E309" s="358">
        <f t="shared" si="17"/>
        <v>-0.278</v>
      </c>
      <c r="F309" s="297" t="str">
        <f t="shared" si="18"/>
        <v>是</v>
      </c>
      <c r="G309" s="194" t="str">
        <f t="shared" si="19"/>
        <v>款</v>
      </c>
    </row>
    <row r="310" ht="36" customHeight="1" spans="1:7">
      <c r="A310" s="449" t="s">
        <v>607</v>
      </c>
      <c r="B310" s="328" t="s">
        <v>140</v>
      </c>
      <c r="C310" s="360">
        <v>24</v>
      </c>
      <c r="D310" s="360">
        <v>20</v>
      </c>
      <c r="E310" s="361">
        <f t="shared" si="17"/>
        <v>-0.167</v>
      </c>
      <c r="F310" s="297" t="str">
        <f t="shared" si="18"/>
        <v>是</v>
      </c>
      <c r="G310" s="194" t="str">
        <f t="shared" si="19"/>
        <v>项</v>
      </c>
    </row>
    <row r="311" ht="36" customHeight="1" spans="1:7">
      <c r="A311" s="449" t="s">
        <v>608</v>
      </c>
      <c r="B311" s="328" t="s">
        <v>142</v>
      </c>
      <c r="C311" s="360">
        <v>12</v>
      </c>
      <c r="D311" s="360">
        <v>6</v>
      </c>
      <c r="E311" s="361">
        <f t="shared" si="17"/>
        <v>-0.5</v>
      </c>
      <c r="F311" s="297" t="str">
        <f t="shared" si="18"/>
        <v>是</v>
      </c>
      <c r="G311" s="194" t="str">
        <f t="shared" si="19"/>
        <v>项</v>
      </c>
    </row>
    <row r="312" ht="36" customHeight="1" spans="1:7">
      <c r="A312" s="449" t="s">
        <v>609</v>
      </c>
      <c r="B312" s="328" t="s">
        <v>144</v>
      </c>
      <c r="C312" s="360"/>
      <c r="D312" s="360"/>
      <c r="E312" s="361" t="str">
        <f t="shared" si="17"/>
        <v/>
      </c>
      <c r="F312" s="297" t="str">
        <f t="shared" si="18"/>
        <v>否</v>
      </c>
      <c r="G312" s="194" t="str">
        <f t="shared" si="19"/>
        <v>项</v>
      </c>
    </row>
    <row r="313" ht="36" customHeight="1" spans="1:7">
      <c r="A313" s="449" t="s">
        <v>610</v>
      </c>
      <c r="B313" s="328" t="s">
        <v>611</v>
      </c>
      <c r="C313" s="360"/>
      <c r="D313" s="360"/>
      <c r="E313" s="361" t="str">
        <f t="shared" si="17"/>
        <v/>
      </c>
      <c r="F313" s="297" t="str">
        <f t="shared" si="18"/>
        <v>否</v>
      </c>
      <c r="G313" s="194" t="str">
        <f t="shared" si="19"/>
        <v>项</v>
      </c>
    </row>
    <row r="314" ht="36" customHeight="1" spans="1:7">
      <c r="A314" s="449" t="s">
        <v>612</v>
      </c>
      <c r="B314" s="328" t="s">
        <v>613</v>
      </c>
      <c r="C314" s="360"/>
      <c r="D314" s="360"/>
      <c r="E314" s="361" t="str">
        <f t="shared" si="17"/>
        <v/>
      </c>
      <c r="F314" s="297" t="str">
        <f t="shared" si="18"/>
        <v>否</v>
      </c>
      <c r="G314" s="194" t="str">
        <f t="shared" si="19"/>
        <v>项</v>
      </c>
    </row>
    <row r="315" ht="36" customHeight="1" spans="1:7">
      <c r="A315" s="449" t="s">
        <v>614</v>
      </c>
      <c r="B315" s="328" t="s">
        <v>158</v>
      </c>
      <c r="C315" s="360"/>
      <c r="D315" s="360"/>
      <c r="E315" s="361" t="str">
        <f t="shared" si="17"/>
        <v/>
      </c>
      <c r="F315" s="297" t="str">
        <f t="shared" si="18"/>
        <v>否</v>
      </c>
      <c r="G315" s="194" t="str">
        <f t="shared" si="19"/>
        <v>项</v>
      </c>
    </row>
    <row r="316" ht="36" customHeight="1" spans="1:7">
      <c r="A316" s="449" t="s">
        <v>615</v>
      </c>
      <c r="B316" s="328" t="s">
        <v>616</v>
      </c>
      <c r="C316" s="360"/>
      <c r="D316" s="360"/>
      <c r="E316" s="361" t="str">
        <f t="shared" si="17"/>
        <v/>
      </c>
      <c r="F316" s="297" t="str">
        <f t="shared" si="18"/>
        <v>否</v>
      </c>
      <c r="G316" s="194" t="str">
        <f t="shared" si="19"/>
        <v>项</v>
      </c>
    </row>
    <row r="317" ht="36" customHeight="1" spans="1:7">
      <c r="A317" s="448" t="s">
        <v>617</v>
      </c>
      <c r="B317" s="322" t="s">
        <v>618</v>
      </c>
      <c r="C317" s="357">
        <f>SUM(C318:C325)</f>
        <v>70</v>
      </c>
      <c r="D317" s="357">
        <f>SUM(D318:D325)</f>
        <v>6</v>
      </c>
      <c r="E317" s="358">
        <f t="shared" si="17"/>
        <v>-0.914</v>
      </c>
      <c r="F317" s="297" t="str">
        <f t="shared" si="18"/>
        <v>是</v>
      </c>
      <c r="G317" s="194" t="str">
        <f t="shared" si="19"/>
        <v>款</v>
      </c>
    </row>
    <row r="318" ht="36" customHeight="1" spans="1:7">
      <c r="A318" s="449" t="s">
        <v>619</v>
      </c>
      <c r="B318" s="328" t="s">
        <v>140</v>
      </c>
      <c r="C318" s="360"/>
      <c r="D318" s="360"/>
      <c r="E318" s="361" t="str">
        <f t="shared" si="17"/>
        <v/>
      </c>
      <c r="F318" s="297" t="str">
        <f t="shared" si="18"/>
        <v>否</v>
      </c>
      <c r="G318" s="194" t="str">
        <f t="shared" si="19"/>
        <v>项</v>
      </c>
    </row>
    <row r="319" ht="36" customHeight="1" spans="1:7">
      <c r="A319" s="449" t="s">
        <v>620</v>
      </c>
      <c r="B319" s="328" t="s">
        <v>142</v>
      </c>
      <c r="C319" s="360">
        <v>10</v>
      </c>
      <c r="D319" s="360">
        <v>6</v>
      </c>
      <c r="E319" s="361">
        <f t="shared" si="17"/>
        <v>-0.4</v>
      </c>
      <c r="F319" s="297" t="str">
        <f t="shared" si="18"/>
        <v>是</v>
      </c>
      <c r="G319" s="194" t="str">
        <f t="shared" si="19"/>
        <v>项</v>
      </c>
    </row>
    <row r="320" ht="36" customHeight="1" spans="1:7">
      <c r="A320" s="449" t="s">
        <v>621</v>
      </c>
      <c r="B320" s="328" t="s">
        <v>144</v>
      </c>
      <c r="C320" s="360">
        <v>0</v>
      </c>
      <c r="D320" s="360">
        <v>0</v>
      </c>
      <c r="E320" s="361" t="str">
        <f t="shared" si="17"/>
        <v/>
      </c>
      <c r="F320" s="297" t="str">
        <f t="shared" si="18"/>
        <v>否</v>
      </c>
      <c r="G320" s="194" t="str">
        <f t="shared" si="19"/>
        <v>项</v>
      </c>
    </row>
    <row r="321" ht="36" customHeight="1" spans="1:7">
      <c r="A321" s="449" t="s">
        <v>622</v>
      </c>
      <c r="B321" s="328" t="s">
        <v>623</v>
      </c>
      <c r="C321" s="360"/>
      <c r="D321" s="360"/>
      <c r="E321" s="361" t="str">
        <f t="shared" si="17"/>
        <v/>
      </c>
      <c r="F321" s="297" t="str">
        <f t="shared" si="18"/>
        <v>否</v>
      </c>
      <c r="G321" s="194" t="str">
        <f t="shared" si="19"/>
        <v>项</v>
      </c>
    </row>
    <row r="322" ht="36" customHeight="1" spans="1:7">
      <c r="A322" s="449" t="s">
        <v>624</v>
      </c>
      <c r="B322" s="328" t="s">
        <v>625</v>
      </c>
      <c r="C322" s="360"/>
      <c r="D322" s="360"/>
      <c r="E322" s="361" t="str">
        <f t="shared" si="17"/>
        <v/>
      </c>
      <c r="F322" s="297" t="str">
        <f t="shared" si="18"/>
        <v>否</v>
      </c>
      <c r="G322" s="194" t="str">
        <f t="shared" si="19"/>
        <v>项</v>
      </c>
    </row>
    <row r="323" ht="36" customHeight="1" spans="1:7">
      <c r="A323" s="449" t="s">
        <v>626</v>
      </c>
      <c r="B323" s="328" t="s">
        <v>627</v>
      </c>
      <c r="C323" s="360">
        <v>60</v>
      </c>
      <c r="D323" s="360"/>
      <c r="E323" s="361">
        <f t="shared" si="17"/>
        <v>-1</v>
      </c>
      <c r="F323" s="297" t="str">
        <f t="shared" si="18"/>
        <v>是</v>
      </c>
      <c r="G323" s="194" t="str">
        <f t="shared" si="19"/>
        <v>项</v>
      </c>
    </row>
    <row r="324" ht="36" customHeight="1" spans="1:7">
      <c r="A324" s="449" t="s">
        <v>628</v>
      </c>
      <c r="B324" s="328" t="s">
        <v>158</v>
      </c>
      <c r="C324" s="360"/>
      <c r="D324" s="360"/>
      <c r="E324" s="361" t="str">
        <f t="shared" si="17"/>
        <v/>
      </c>
      <c r="F324" s="297" t="str">
        <f t="shared" si="18"/>
        <v>否</v>
      </c>
      <c r="G324" s="194" t="str">
        <f t="shared" si="19"/>
        <v>项</v>
      </c>
    </row>
    <row r="325" ht="36" customHeight="1" spans="1:7">
      <c r="A325" s="449" t="s">
        <v>629</v>
      </c>
      <c r="B325" s="328" t="s">
        <v>630</v>
      </c>
      <c r="C325" s="360"/>
      <c r="D325" s="360"/>
      <c r="E325" s="361" t="str">
        <f t="shared" si="17"/>
        <v/>
      </c>
      <c r="F325" s="297" t="str">
        <f t="shared" si="18"/>
        <v>否</v>
      </c>
      <c r="G325" s="194" t="str">
        <f t="shared" si="19"/>
        <v>项</v>
      </c>
    </row>
    <row r="326" ht="36" customHeight="1" spans="1:7">
      <c r="A326" s="448" t="s">
        <v>631</v>
      </c>
      <c r="B326" s="322" t="s">
        <v>632</v>
      </c>
      <c r="C326" s="357">
        <f>SUM(C327:C341)</f>
        <v>752</v>
      </c>
      <c r="D326" s="357">
        <f>SUM(D327:D341)</f>
        <v>734</v>
      </c>
      <c r="E326" s="358">
        <f t="shared" si="17"/>
        <v>-0.024</v>
      </c>
      <c r="F326" s="297" t="str">
        <f t="shared" si="18"/>
        <v>是</v>
      </c>
      <c r="G326" s="194" t="str">
        <f t="shared" si="19"/>
        <v>款</v>
      </c>
    </row>
    <row r="327" ht="36" customHeight="1" spans="1:7">
      <c r="A327" s="449" t="s">
        <v>633</v>
      </c>
      <c r="B327" s="328" t="s">
        <v>140</v>
      </c>
      <c r="C327" s="360">
        <v>600</v>
      </c>
      <c r="D327" s="360">
        <v>618</v>
      </c>
      <c r="E327" s="361">
        <f t="shared" si="17"/>
        <v>0.03</v>
      </c>
      <c r="F327" s="297" t="str">
        <f t="shared" si="18"/>
        <v>是</v>
      </c>
      <c r="G327" s="194" t="str">
        <f t="shared" si="19"/>
        <v>项</v>
      </c>
    </row>
    <row r="328" ht="36" customHeight="1" spans="1:7">
      <c r="A328" s="449" t="s">
        <v>634</v>
      </c>
      <c r="B328" s="328" t="s">
        <v>142</v>
      </c>
      <c r="C328" s="360">
        <v>3</v>
      </c>
      <c r="D328" s="360">
        <v>4</v>
      </c>
      <c r="E328" s="361">
        <f t="shared" si="17"/>
        <v>0.333</v>
      </c>
      <c r="F328" s="297" t="str">
        <f t="shared" si="18"/>
        <v>是</v>
      </c>
      <c r="G328" s="194" t="str">
        <f t="shared" si="19"/>
        <v>项</v>
      </c>
    </row>
    <row r="329" ht="36" customHeight="1" spans="1:7">
      <c r="A329" s="449" t="s">
        <v>635</v>
      </c>
      <c r="B329" s="328" t="s">
        <v>144</v>
      </c>
      <c r="C329" s="360">
        <v>0</v>
      </c>
      <c r="D329" s="360">
        <v>0</v>
      </c>
      <c r="E329" s="361" t="str">
        <f t="shared" si="17"/>
        <v/>
      </c>
      <c r="F329" s="297" t="str">
        <f t="shared" si="18"/>
        <v>否</v>
      </c>
      <c r="G329" s="194" t="str">
        <f t="shared" si="19"/>
        <v>项</v>
      </c>
    </row>
    <row r="330" ht="36" customHeight="1" spans="1:7">
      <c r="A330" s="449" t="s">
        <v>636</v>
      </c>
      <c r="B330" s="328" t="s">
        <v>637</v>
      </c>
      <c r="C330" s="360">
        <v>11</v>
      </c>
      <c r="D330" s="360">
        <v>35</v>
      </c>
      <c r="E330" s="361">
        <f t="shared" si="17"/>
        <v>2.182</v>
      </c>
      <c r="F330" s="297" t="str">
        <f t="shared" si="18"/>
        <v>是</v>
      </c>
      <c r="G330" s="194" t="str">
        <f t="shared" si="19"/>
        <v>项</v>
      </c>
    </row>
    <row r="331" ht="36" customHeight="1" spans="1:7">
      <c r="A331" s="449" t="s">
        <v>638</v>
      </c>
      <c r="B331" s="328" t="s">
        <v>639</v>
      </c>
      <c r="C331" s="360">
        <v>13</v>
      </c>
      <c r="D331" s="360">
        <v>23</v>
      </c>
      <c r="E331" s="361">
        <f t="shared" si="17"/>
        <v>0.769</v>
      </c>
      <c r="F331" s="297" t="str">
        <f t="shared" si="18"/>
        <v>是</v>
      </c>
      <c r="G331" s="194" t="str">
        <f t="shared" si="19"/>
        <v>项</v>
      </c>
    </row>
    <row r="332" ht="36" customHeight="1" spans="1:7">
      <c r="A332" s="455" t="s">
        <v>640</v>
      </c>
      <c r="B332" s="328" t="s">
        <v>641</v>
      </c>
      <c r="C332" s="360"/>
      <c r="D332" s="360"/>
      <c r="E332" s="361" t="str">
        <f t="shared" si="17"/>
        <v/>
      </c>
      <c r="F332" s="297" t="str">
        <f t="shared" si="18"/>
        <v>否</v>
      </c>
      <c r="G332" s="194" t="str">
        <f t="shared" si="19"/>
        <v>项</v>
      </c>
    </row>
    <row r="333" ht="36" customHeight="1" spans="1:7">
      <c r="A333" s="455" t="s">
        <v>642</v>
      </c>
      <c r="B333" s="328" t="s">
        <v>643</v>
      </c>
      <c r="C333" s="360">
        <v>100</v>
      </c>
      <c r="D333" s="360">
        <v>31</v>
      </c>
      <c r="E333" s="361">
        <f t="shared" si="17"/>
        <v>-0.69</v>
      </c>
      <c r="F333" s="297" t="str">
        <f t="shared" si="18"/>
        <v>是</v>
      </c>
      <c r="G333" s="194" t="str">
        <f t="shared" si="19"/>
        <v>项</v>
      </c>
    </row>
    <row r="334" ht="36" customHeight="1" spans="1:7">
      <c r="A334" s="449" t="s">
        <v>644</v>
      </c>
      <c r="B334" s="328" t="s">
        <v>645</v>
      </c>
      <c r="C334" s="360"/>
      <c r="D334" s="360"/>
      <c r="E334" s="361" t="str">
        <f t="shared" si="17"/>
        <v/>
      </c>
      <c r="F334" s="297" t="str">
        <f t="shared" si="18"/>
        <v>否</v>
      </c>
      <c r="G334" s="194" t="str">
        <f t="shared" si="19"/>
        <v>项</v>
      </c>
    </row>
    <row r="335" ht="36" customHeight="1" spans="1:7">
      <c r="A335" s="449" t="s">
        <v>646</v>
      </c>
      <c r="B335" s="328" t="s">
        <v>647</v>
      </c>
      <c r="C335" s="360">
        <v>0</v>
      </c>
      <c r="D335" s="360">
        <v>0</v>
      </c>
      <c r="E335" s="361" t="str">
        <f t="shared" si="17"/>
        <v/>
      </c>
      <c r="F335" s="297" t="str">
        <f t="shared" si="18"/>
        <v>否</v>
      </c>
      <c r="G335" s="194" t="str">
        <f t="shared" si="19"/>
        <v>项</v>
      </c>
    </row>
    <row r="336" ht="36" customHeight="1" spans="1:7">
      <c r="A336" s="449" t="s">
        <v>648</v>
      </c>
      <c r="B336" s="328" t="s">
        <v>649</v>
      </c>
      <c r="C336" s="360">
        <v>2</v>
      </c>
      <c r="D336" s="360">
        <v>22</v>
      </c>
      <c r="E336" s="361">
        <f t="shared" si="17"/>
        <v>10</v>
      </c>
      <c r="F336" s="297" t="str">
        <f t="shared" si="18"/>
        <v>是</v>
      </c>
      <c r="G336" s="194" t="str">
        <f t="shared" si="19"/>
        <v>项</v>
      </c>
    </row>
    <row r="337" ht="36" customHeight="1" spans="1:7">
      <c r="A337" s="449" t="s">
        <v>650</v>
      </c>
      <c r="B337" s="328" t="s">
        <v>651</v>
      </c>
      <c r="C337" s="360">
        <v>0</v>
      </c>
      <c r="D337" s="360">
        <v>0</v>
      </c>
      <c r="E337" s="361" t="str">
        <f t="shared" si="17"/>
        <v/>
      </c>
      <c r="F337" s="297" t="str">
        <f t="shared" si="18"/>
        <v>否</v>
      </c>
      <c r="G337" s="194" t="str">
        <f t="shared" si="19"/>
        <v>项</v>
      </c>
    </row>
    <row r="338" ht="36" customHeight="1" spans="1:7">
      <c r="A338" s="449" t="s">
        <v>652</v>
      </c>
      <c r="B338" s="328" t="s">
        <v>653</v>
      </c>
      <c r="C338" s="360">
        <v>23</v>
      </c>
      <c r="D338" s="360">
        <v>1</v>
      </c>
      <c r="E338" s="361">
        <f t="shared" si="17"/>
        <v>-0.957</v>
      </c>
      <c r="F338" s="297" t="str">
        <f t="shared" si="18"/>
        <v>是</v>
      </c>
      <c r="G338" s="194" t="str">
        <f t="shared" si="19"/>
        <v>项</v>
      </c>
    </row>
    <row r="339" ht="36" customHeight="1" spans="1:7">
      <c r="A339" s="449" t="s">
        <v>654</v>
      </c>
      <c r="B339" s="328" t="s">
        <v>241</v>
      </c>
      <c r="C339" s="360"/>
      <c r="D339" s="360"/>
      <c r="E339" s="361" t="str">
        <f t="shared" ref="E339:E402" si="20">IF(C339&gt;0,D339/C339-1,IF(C339&lt;0,-(D339/C339-1),""))</f>
        <v/>
      </c>
      <c r="F339" s="297" t="str">
        <f t="shared" si="18"/>
        <v>否</v>
      </c>
      <c r="G339" s="194" t="str">
        <f t="shared" si="19"/>
        <v>项</v>
      </c>
    </row>
    <row r="340" ht="36" customHeight="1" spans="1:7">
      <c r="A340" s="449" t="s">
        <v>655</v>
      </c>
      <c r="B340" s="328" t="s">
        <v>158</v>
      </c>
      <c r="C340" s="360"/>
      <c r="D340" s="360"/>
      <c r="E340" s="361" t="str">
        <f t="shared" si="20"/>
        <v/>
      </c>
      <c r="F340" s="297" t="str">
        <f t="shared" si="18"/>
        <v>否</v>
      </c>
      <c r="G340" s="194" t="str">
        <f t="shared" si="19"/>
        <v>项</v>
      </c>
    </row>
    <row r="341" ht="36" customHeight="1" spans="1:7">
      <c r="A341" s="449" t="s">
        <v>656</v>
      </c>
      <c r="B341" s="328" t="s">
        <v>657</v>
      </c>
      <c r="C341" s="360"/>
      <c r="D341" s="360"/>
      <c r="E341" s="361" t="str">
        <f t="shared" si="20"/>
        <v/>
      </c>
      <c r="F341" s="297" t="str">
        <f t="shared" si="18"/>
        <v>否</v>
      </c>
      <c r="G341" s="194" t="str">
        <f t="shared" si="19"/>
        <v>项</v>
      </c>
    </row>
    <row r="342" ht="36" customHeight="1" spans="1:7">
      <c r="A342" s="448" t="s">
        <v>658</v>
      </c>
      <c r="B342" s="322" t="s">
        <v>659</v>
      </c>
      <c r="C342" s="357">
        <f>SUM(C343:C351)</f>
        <v>0</v>
      </c>
      <c r="D342" s="357">
        <f>SUM(D343:D351)</f>
        <v>0</v>
      </c>
      <c r="E342" s="358" t="str">
        <f t="shared" si="20"/>
        <v/>
      </c>
      <c r="F342" s="297" t="str">
        <f t="shared" si="18"/>
        <v>否</v>
      </c>
      <c r="G342" s="194" t="str">
        <f t="shared" si="19"/>
        <v>款</v>
      </c>
    </row>
    <row r="343" ht="36" customHeight="1" spans="1:7">
      <c r="A343" s="449" t="s">
        <v>660</v>
      </c>
      <c r="B343" s="328" t="s">
        <v>140</v>
      </c>
      <c r="C343" s="360"/>
      <c r="D343" s="360"/>
      <c r="E343" s="361" t="str">
        <f t="shared" si="20"/>
        <v/>
      </c>
      <c r="F343" s="297" t="str">
        <f t="shared" si="18"/>
        <v>否</v>
      </c>
      <c r="G343" s="194" t="str">
        <f t="shared" si="19"/>
        <v>项</v>
      </c>
    </row>
    <row r="344" ht="36" customHeight="1" spans="1:7">
      <c r="A344" s="449" t="s">
        <v>661</v>
      </c>
      <c r="B344" s="328" t="s">
        <v>142</v>
      </c>
      <c r="C344" s="360">
        <v>0</v>
      </c>
      <c r="D344" s="360">
        <v>0</v>
      </c>
      <c r="E344" s="361" t="str">
        <f t="shared" si="20"/>
        <v/>
      </c>
      <c r="F344" s="297" t="str">
        <f t="shared" si="18"/>
        <v>否</v>
      </c>
      <c r="G344" s="194" t="str">
        <f t="shared" si="19"/>
        <v>项</v>
      </c>
    </row>
    <row r="345" ht="36" customHeight="1" spans="1:7">
      <c r="A345" s="449" t="s">
        <v>662</v>
      </c>
      <c r="B345" s="328" t="s">
        <v>144</v>
      </c>
      <c r="C345" s="360">
        <v>0</v>
      </c>
      <c r="D345" s="360">
        <v>0</v>
      </c>
      <c r="E345" s="361" t="str">
        <f t="shared" si="20"/>
        <v/>
      </c>
      <c r="F345" s="297" t="str">
        <f t="shared" si="18"/>
        <v>否</v>
      </c>
      <c r="G345" s="194" t="str">
        <f t="shared" si="19"/>
        <v>项</v>
      </c>
    </row>
    <row r="346" ht="36" customHeight="1" spans="1:7">
      <c r="A346" s="449" t="s">
        <v>663</v>
      </c>
      <c r="B346" s="328" t="s">
        <v>664</v>
      </c>
      <c r="C346" s="360"/>
      <c r="D346" s="360"/>
      <c r="E346" s="361" t="str">
        <f t="shared" si="20"/>
        <v/>
      </c>
      <c r="F346" s="297" t="str">
        <f t="shared" si="18"/>
        <v>否</v>
      </c>
      <c r="G346" s="194" t="str">
        <f t="shared" si="19"/>
        <v>项</v>
      </c>
    </row>
    <row r="347" ht="36" customHeight="1" spans="1:7">
      <c r="A347" s="449" t="s">
        <v>665</v>
      </c>
      <c r="B347" s="328" t="s">
        <v>666</v>
      </c>
      <c r="C347" s="360"/>
      <c r="D347" s="360"/>
      <c r="E347" s="361" t="str">
        <f t="shared" si="20"/>
        <v/>
      </c>
      <c r="F347" s="297" t="str">
        <f t="shared" si="18"/>
        <v>否</v>
      </c>
      <c r="G347" s="194" t="str">
        <f t="shared" si="19"/>
        <v>项</v>
      </c>
    </row>
    <row r="348" ht="36" customHeight="1" spans="1:7">
      <c r="A348" s="449" t="s">
        <v>667</v>
      </c>
      <c r="B348" s="328" t="s">
        <v>668</v>
      </c>
      <c r="C348" s="360"/>
      <c r="D348" s="360"/>
      <c r="E348" s="361" t="str">
        <f t="shared" si="20"/>
        <v/>
      </c>
      <c r="F348" s="297" t="str">
        <f t="shared" si="18"/>
        <v>否</v>
      </c>
      <c r="G348" s="194" t="str">
        <f t="shared" si="19"/>
        <v>项</v>
      </c>
    </row>
    <row r="349" ht="36" customHeight="1" spans="1:7">
      <c r="A349" s="449" t="s">
        <v>669</v>
      </c>
      <c r="B349" s="328" t="s">
        <v>241</v>
      </c>
      <c r="C349" s="360"/>
      <c r="D349" s="360"/>
      <c r="E349" s="361" t="str">
        <f t="shared" si="20"/>
        <v/>
      </c>
      <c r="F349" s="297" t="str">
        <f t="shared" si="18"/>
        <v>否</v>
      </c>
      <c r="G349" s="194" t="str">
        <f t="shared" si="19"/>
        <v>项</v>
      </c>
    </row>
    <row r="350" ht="36" customHeight="1" spans="1:7">
      <c r="A350" s="449" t="s">
        <v>670</v>
      </c>
      <c r="B350" s="328" t="s">
        <v>158</v>
      </c>
      <c r="C350" s="360">
        <v>0</v>
      </c>
      <c r="D350" s="360">
        <v>0</v>
      </c>
      <c r="E350" s="361" t="str">
        <f t="shared" si="20"/>
        <v/>
      </c>
      <c r="F350" s="297" t="str">
        <f t="shared" si="18"/>
        <v>否</v>
      </c>
      <c r="G350" s="194" t="str">
        <f t="shared" si="19"/>
        <v>项</v>
      </c>
    </row>
    <row r="351" ht="36" customHeight="1" spans="1:7">
      <c r="A351" s="449" t="s">
        <v>671</v>
      </c>
      <c r="B351" s="328" t="s">
        <v>672</v>
      </c>
      <c r="C351" s="360"/>
      <c r="D351" s="360"/>
      <c r="E351" s="361" t="str">
        <f t="shared" si="20"/>
        <v/>
      </c>
      <c r="F351" s="297" t="str">
        <f t="shared" si="18"/>
        <v>否</v>
      </c>
      <c r="G351" s="194" t="str">
        <f t="shared" si="19"/>
        <v>项</v>
      </c>
    </row>
    <row r="352" ht="36" customHeight="1" spans="1:7">
      <c r="A352" s="448" t="s">
        <v>673</v>
      </c>
      <c r="B352" s="322" t="s">
        <v>674</v>
      </c>
      <c r="C352" s="357">
        <f>SUM(C353:C361)</f>
        <v>0</v>
      </c>
      <c r="D352" s="357">
        <f>SUM(D353:D361)</f>
        <v>0</v>
      </c>
      <c r="E352" s="358" t="str">
        <f t="shared" si="20"/>
        <v/>
      </c>
      <c r="F352" s="297" t="str">
        <f t="shared" si="18"/>
        <v>否</v>
      </c>
      <c r="G352" s="194" t="str">
        <f t="shared" si="19"/>
        <v>款</v>
      </c>
    </row>
    <row r="353" ht="36" customHeight="1" spans="1:7">
      <c r="A353" s="449" t="s">
        <v>675</v>
      </c>
      <c r="B353" s="328" t="s">
        <v>140</v>
      </c>
      <c r="C353" s="360"/>
      <c r="D353" s="360"/>
      <c r="E353" s="361" t="str">
        <f t="shared" si="20"/>
        <v/>
      </c>
      <c r="F353" s="297" t="str">
        <f t="shared" si="18"/>
        <v>否</v>
      </c>
      <c r="G353" s="194" t="str">
        <f t="shared" si="19"/>
        <v>项</v>
      </c>
    </row>
    <row r="354" ht="36" customHeight="1" spans="1:7">
      <c r="A354" s="449" t="s">
        <v>676</v>
      </c>
      <c r="B354" s="328" t="s">
        <v>142</v>
      </c>
      <c r="C354" s="360">
        <v>0</v>
      </c>
      <c r="D354" s="360">
        <v>0</v>
      </c>
      <c r="E354" s="361" t="str">
        <f t="shared" si="20"/>
        <v/>
      </c>
      <c r="F354" s="297" t="str">
        <f t="shared" si="18"/>
        <v>否</v>
      </c>
      <c r="G354" s="194" t="str">
        <f t="shared" si="19"/>
        <v>项</v>
      </c>
    </row>
    <row r="355" ht="36" customHeight="1" spans="1:7">
      <c r="A355" s="449" t="s">
        <v>677</v>
      </c>
      <c r="B355" s="328" t="s">
        <v>144</v>
      </c>
      <c r="C355" s="360">
        <v>0</v>
      </c>
      <c r="D355" s="360">
        <v>0</v>
      </c>
      <c r="E355" s="361" t="str">
        <f t="shared" si="20"/>
        <v/>
      </c>
      <c r="F355" s="297" t="str">
        <f t="shared" si="18"/>
        <v>否</v>
      </c>
      <c r="G355" s="194" t="str">
        <f t="shared" si="19"/>
        <v>项</v>
      </c>
    </row>
    <row r="356" ht="36" customHeight="1" spans="1:7">
      <c r="A356" s="449" t="s">
        <v>678</v>
      </c>
      <c r="B356" s="328" t="s">
        <v>679</v>
      </c>
      <c r="C356" s="360"/>
      <c r="D356" s="360"/>
      <c r="E356" s="361" t="str">
        <f t="shared" si="20"/>
        <v/>
      </c>
      <c r="F356" s="297" t="str">
        <f t="shared" si="18"/>
        <v>否</v>
      </c>
      <c r="G356" s="194" t="str">
        <f t="shared" si="19"/>
        <v>项</v>
      </c>
    </row>
    <row r="357" ht="36" customHeight="1" spans="1:7">
      <c r="A357" s="449" t="s">
        <v>680</v>
      </c>
      <c r="B357" s="328" t="s">
        <v>681</v>
      </c>
      <c r="C357" s="360"/>
      <c r="D357" s="360"/>
      <c r="E357" s="361" t="str">
        <f t="shared" si="20"/>
        <v/>
      </c>
      <c r="F357" s="297" t="str">
        <f t="shared" si="18"/>
        <v>否</v>
      </c>
      <c r="G357" s="194" t="str">
        <f t="shared" si="19"/>
        <v>项</v>
      </c>
    </row>
    <row r="358" ht="36" customHeight="1" spans="1:7">
      <c r="A358" s="449" t="s">
        <v>682</v>
      </c>
      <c r="B358" s="328" t="s">
        <v>683</v>
      </c>
      <c r="C358" s="360"/>
      <c r="D358" s="360"/>
      <c r="E358" s="361" t="str">
        <f t="shared" si="20"/>
        <v/>
      </c>
      <c r="F358" s="297" t="str">
        <f t="shared" si="18"/>
        <v>否</v>
      </c>
      <c r="G358" s="194" t="str">
        <f t="shared" si="19"/>
        <v>项</v>
      </c>
    </row>
    <row r="359" ht="36" customHeight="1" spans="1:7">
      <c r="A359" s="449" t="s">
        <v>684</v>
      </c>
      <c r="B359" s="328" t="s">
        <v>241</v>
      </c>
      <c r="C359" s="360"/>
      <c r="D359" s="360"/>
      <c r="E359" s="361" t="str">
        <f t="shared" si="20"/>
        <v/>
      </c>
      <c r="F359" s="297" t="str">
        <f t="shared" si="18"/>
        <v>否</v>
      </c>
      <c r="G359" s="194" t="str">
        <f t="shared" si="19"/>
        <v>项</v>
      </c>
    </row>
    <row r="360" ht="36" customHeight="1" spans="1:7">
      <c r="A360" s="449" t="s">
        <v>685</v>
      </c>
      <c r="B360" s="328" t="s">
        <v>158</v>
      </c>
      <c r="C360" s="360">
        <v>0</v>
      </c>
      <c r="D360" s="360">
        <v>0</v>
      </c>
      <c r="E360" s="361" t="str">
        <f t="shared" si="20"/>
        <v/>
      </c>
      <c r="F360" s="297" t="str">
        <f t="shared" si="18"/>
        <v>否</v>
      </c>
      <c r="G360" s="194" t="str">
        <f t="shared" si="19"/>
        <v>项</v>
      </c>
    </row>
    <row r="361" ht="36" customHeight="1" spans="1:7">
      <c r="A361" s="449" t="s">
        <v>686</v>
      </c>
      <c r="B361" s="328" t="s">
        <v>687</v>
      </c>
      <c r="C361" s="360"/>
      <c r="D361" s="360"/>
      <c r="E361" s="361" t="str">
        <f t="shared" si="20"/>
        <v/>
      </c>
      <c r="F361" s="297" t="str">
        <f t="shared" si="18"/>
        <v>否</v>
      </c>
      <c r="G361" s="194" t="str">
        <f t="shared" si="19"/>
        <v>项</v>
      </c>
    </row>
    <row r="362" ht="36" customHeight="1" spans="1:7">
      <c r="A362" s="448" t="s">
        <v>688</v>
      </c>
      <c r="B362" s="322" t="s">
        <v>689</v>
      </c>
      <c r="C362" s="357">
        <f>SUM(C363:C369)</f>
        <v>0</v>
      </c>
      <c r="D362" s="357">
        <f>SUM(D363:D369)</f>
        <v>0</v>
      </c>
      <c r="E362" s="358" t="str">
        <f t="shared" si="20"/>
        <v/>
      </c>
      <c r="F362" s="297" t="str">
        <f t="shared" si="18"/>
        <v>否</v>
      </c>
      <c r="G362" s="194" t="str">
        <f t="shared" si="19"/>
        <v>款</v>
      </c>
    </row>
    <row r="363" ht="36" customHeight="1" spans="1:7">
      <c r="A363" s="449" t="s">
        <v>690</v>
      </c>
      <c r="B363" s="328" t="s">
        <v>140</v>
      </c>
      <c r="C363" s="360"/>
      <c r="D363" s="360"/>
      <c r="E363" s="361" t="str">
        <f t="shared" si="20"/>
        <v/>
      </c>
      <c r="F363" s="297" t="str">
        <f t="shared" si="18"/>
        <v>否</v>
      </c>
      <c r="G363" s="194" t="str">
        <f t="shared" si="19"/>
        <v>项</v>
      </c>
    </row>
    <row r="364" ht="36" customHeight="1" spans="1:7">
      <c r="A364" s="449" t="s">
        <v>691</v>
      </c>
      <c r="B364" s="328" t="s">
        <v>142</v>
      </c>
      <c r="C364" s="360">
        <v>0</v>
      </c>
      <c r="D364" s="360">
        <v>0</v>
      </c>
      <c r="E364" s="361" t="str">
        <f t="shared" si="20"/>
        <v/>
      </c>
      <c r="F364" s="297" t="str">
        <f t="shared" si="18"/>
        <v>否</v>
      </c>
      <c r="G364" s="194" t="str">
        <f t="shared" si="19"/>
        <v>项</v>
      </c>
    </row>
    <row r="365" ht="36" customHeight="1" spans="1:7">
      <c r="A365" s="449" t="s">
        <v>692</v>
      </c>
      <c r="B365" s="328" t="s">
        <v>144</v>
      </c>
      <c r="C365" s="360">
        <v>0</v>
      </c>
      <c r="D365" s="360">
        <v>0</v>
      </c>
      <c r="E365" s="361" t="str">
        <f t="shared" si="20"/>
        <v/>
      </c>
      <c r="F365" s="297" t="str">
        <f t="shared" si="18"/>
        <v>否</v>
      </c>
      <c r="G365" s="194" t="str">
        <f t="shared" si="19"/>
        <v>项</v>
      </c>
    </row>
    <row r="366" ht="36" customHeight="1" spans="1:7">
      <c r="A366" s="449" t="s">
        <v>693</v>
      </c>
      <c r="B366" s="328" t="s">
        <v>694</v>
      </c>
      <c r="C366" s="360">
        <v>0</v>
      </c>
      <c r="D366" s="360">
        <v>0</v>
      </c>
      <c r="E366" s="361" t="str">
        <f t="shared" si="20"/>
        <v/>
      </c>
      <c r="F366" s="297" t="str">
        <f t="shared" si="18"/>
        <v>否</v>
      </c>
      <c r="G366" s="194" t="str">
        <f t="shared" si="19"/>
        <v>项</v>
      </c>
    </row>
    <row r="367" ht="36" customHeight="1" spans="1:7">
      <c r="A367" s="449" t="s">
        <v>695</v>
      </c>
      <c r="B367" s="328" t="s">
        <v>696</v>
      </c>
      <c r="C367" s="360">
        <v>0</v>
      </c>
      <c r="D367" s="360">
        <v>0</v>
      </c>
      <c r="E367" s="361" t="str">
        <f t="shared" si="20"/>
        <v/>
      </c>
      <c r="F367" s="297" t="str">
        <f t="shared" si="18"/>
        <v>否</v>
      </c>
      <c r="G367" s="194" t="str">
        <f t="shared" si="19"/>
        <v>项</v>
      </c>
    </row>
    <row r="368" ht="36" customHeight="1" spans="1:7">
      <c r="A368" s="449" t="s">
        <v>697</v>
      </c>
      <c r="B368" s="328" t="s">
        <v>158</v>
      </c>
      <c r="C368" s="360"/>
      <c r="D368" s="360"/>
      <c r="E368" s="361" t="str">
        <f t="shared" si="20"/>
        <v/>
      </c>
      <c r="F368" s="297" t="str">
        <f t="shared" si="18"/>
        <v>否</v>
      </c>
      <c r="G368" s="194" t="str">
        <f t="shared" si="19"/>
        <v>项</v>
      </c>
    </row>
    <row r="369" ht="36" customHeight="1" spans="1:7">
      <c r="A369" s="449" t="s">
        <v>698</v>
      </c>
      <c r="B369" s="328" t="s">
        <v>699</v>
      </c>
      <c r="C369" s="360">
        <v>0</v>
      </c>
      <c r="D369" s="360">
        <v>0</v>
      </c>
      <c r="E369" s="361" t="str">
        <f t="shared" si="20"/>
        <v/>
      </c>
      <c r="F369" s="297" t="str">
        <f t="shared" si="18"/>
        <v>否</v>
      </c>
      <c r="G369" s="194" t="str">
        <f t="shared" si="19"/>
        <v>项</v>
      </c>
    </row>
    <row r="370" ht="36" customHeight="1" spans="1:7">
      <c r="A370" s="448" t="s">
        <v>700</v>
      </c>
      <c r="B370" s="322" t="s">
        <v>701</v>
      </c>
      <c r="C370" s="357">
        <f>SUM(C371:C375)</f>
        <v>0</v>
      </c>
      <c r="D370" s="357">
        <f>SUM(D371:D375)</f>
        <v>0</v>
      </c>
      <c r="E370" s="358" t="str">
        <f t="shared" si="20"/>
        <v/>
      </c>
      <c r="F370" s="297" t="str">
        <f t="shared" si="18"/>
        <v>否</v>
      </c>
      <c r="G370" s="194" t="str">
        <f t="shared" si="19"/>
        <v>款</v>
      </c>
    </row>
    <row r="371" ht="36" customHeight="1" spans="1:7">
      <c r="A371" s="449" t="s">
        <v>702</v>
      </c>
      <c r="B371" s="328" t="s">
        <v>140</v>
      </c>
      <c r="C371" s="360">
        <v>0</v>
      </c>
      <c r="D371" s="360">
        <v>0</v>
      </c>
      <c r="E371" s="361" t="str">
        <f t="shared" si="20"/>
        <v/>
      </c>
      <c r="F371" s="297" t="str">
        <f t="shared" ref="F371:F434" si="21">IF(LEN(A371)=3,"是",IF(B371&lt;&gt;"",IF(SUM(C371:D371)&lt;&gt;0,"是","否"),"是"))</f>
        <v>否</v>
      </c>
      <c r="G371" s="194" t="str">
        <f t="shared" ref="G371:G434" si="22">IF(LEN(A371)=3,"类",IF(LEN(A371)=5,"款","项"))</f>
        <v>项</v>
      </c>
    </row>
    <row r="372" ht="36" customHeight="1" spans="1:7">
      <c r="A372" s="449" t="s">
        <v>703</v>
      </c>
      <c r="B372" s="328" t="s">
        <v>142</v>
      </c>
      <c r="C372" s="360">
        <v>0</v>
      </c>
      <c r="D372" s="360">
        <v>0</v>
      </c>
      <c r="E372" s="361" t="str">
        <f t="shared" si="20"/>
        <v/>
      </c>
      <c r="F372" s="297" t="str">
        <f t="shared" si="21"/>
        <v>否</v>
      </c>
      <c r="G372" s="194" t="str">
        <f t="shared" si="22"/>
        <v>项</v>
      </c>
    </row>
    <row r="373" ht="36" customHeight="1" spans="1:7">
      <c r="A373" s="449" t="s">
        <v>704</v>
      </c>
      <c r="B373" s="328" t="s">
        <v>241</v>
      </c>
      <c r="C373" s="360">
        <v>0</v>
      </c>
      <c r="D373" s="360">
        <v>0</v>
      </c>
      <c r="E373" s="361" t="str">
        <f t="shared" si="20"/>
        <v/>
      </c>
      <c r="F373" s="297" t="str">
        <f t="shared" si="21"/>
        <v>否</v>
      </c>
      <c r="G373" s="194" t="str">
        <f t="shared" si="22"/>
        <v>项</v>
      </c>
    </row>
    <row r="374" ht="36" customHeight="1" spans="1:7">
      <c r="A374" s="449" t="s">
        <v>705</v>
      </c>
      <c r="B374" s="328" t="s">
        <v>706</v>
      </c>
      <c r="C374" s="360">
        <v>0</v>
      </c>
      <c r="D374" s="360">
        <v>0</v>
      </c>
      <c r="E374" s="361" t="str">
        <f t="shared" si="20"/>
        <v/>
      </c>
      <c r="F374" s="297" t="str">
        <f t="shared" si="21"/>
        <v>否</v>
      </c>
      <c r="G374" s="194" t="str">
        <f t="shared" si="22"/>
        <v>项</v>
      </c>
    </row>
    <row r="375" ht="36" customHeight="1" spans="1:7">
      <c r="A375" s="449" t="s">
        <v>707</v>
      </c>
      <c r="B375" s="328" t="s">
        <v>708</v>
      </c>
      <c r="C375" s="360">
        <v>0</v>
      </c>
      <c r="D375" s="360">
        <v>0</v>
      </c>
      <c r="E375" s="361" t="str">
        <f t="shared" si="20"/>
        <v/>
      </c>
      <c r="F375" s="297" t="str">
        <f t="shared" si="21"/>
        <v>否</v>
      </c>
      <c r="G375" s="194" t="str">
        <f t="shared" si="22"/>
        <v>项</v>
      </c>
    </row>
    <row r="376" ht="36" customHeight="1" spans="1:7">
      <c r="A376" s="448" t="s">
        <v>709</v>
      </c>
      <c r="B376" s="322" t="s">
        <v>710</v>
      </c>
      <c r="C376" s="357">
        <f>SUM(C377:C378)</f>
        <v>70</v>
      </c>
      <c r="D376" s="357">
        <f>SUM(D377:D378)</f>
        <v>0</v>
      </c>
      <c r="E376" s="358">
        <f t="shared" si="20"/>
        <v>-1</v>
      </c>
      <c r="F376" s="297" t="str">
        <f t="shared" si="21"/>
        <v>是</v>
      </c>
      <c r="G376" s="194" t="str">
        <f t="shared" si="22"/>
        <v>款</v>
      </c>
    </row>
    <row r="377" ht="36" customHeight="1" spans="1:7">
      <c r="A377" s="449">
        <v>2049902</v>
      </c>
      <c r="B377" s="328" t="s">
        <v>711</v>
      </c>
      <c r="C377" s="360"/>
      <c r="D377" s="360"/>
      <c r="E377" s="361" t="str">
        <f t="shared" si="20"/>
        <v/>
      </c>
      <c r="F377" s="297" t="str">
        <f t="shared" si="21"/>
        <v>否</v>
      </c>
      <c r="G377" s="194" t="str">
        <f t="shared" si="22"/>
        <v>项</v>
      </c>
    </row>
    <row r="378" ht="36" customHeight="1" spans="1:7">
      <c r="A378" s="456" t="s">
        <v>712</v>
      </c>
      <c r="B378" s="328" t="s">
        <v>713</v>
      </c>
      <c r="C378" s="360">
        <v>70</v>
      </c>
      <c r="D378" s="360"/>
      <c r="E378" s="361">
        <f t="shared" si="20"/>
        <v>-1</v>
      </c>
      <c r="F378" s="297" t="str">
        <f t="shared" si="21"/>
        <v>是</v>
      </c>
      <c r="G378" s="194" t="str">
        <f t="shared" si="22"/>
        <v>项</v>
      </c>
    </row>
    <row r="379" ht="36" customHeight="1" spans="1:7">
      <c r="A379" s="457" t="s">
        <v>714</v>
      </c>
      <c r="B379" s="453" t="s">
        <v>530</v>
      </c>
      <c r="C379" s="454"/>
      <c r="D379" s="454"/>
      <c r="E379" s="358" t="str">
        <f t="shared" si="20"/>
        <v/>
      </c>
      <c r="F379" s="297" t="str">
        <f t="shared" si="21"/>
        <v>否</v>
      </c>
      <c r="G379" s="194" t="str">
        <f t="shared" si="22"/>
        <v>项</v>
      </c>
    </row>
    <row r="380" ht="36" customHeight="1" spans="1:7">
      <c r="A380" s="457" t="s">
        <v>715</v>
      </c>
      <c r="B380" s="453" t="s">
        <v>716</v>
      </c>
      <c r="C380" s="454"/>
      <c r="D380" s="454"/>
      <c r="E380" s="358" t="str">
        <f t="shared" si="20"/>
        <v/>
      </c>
      <c r="F380" s="297" t="str">
        <f t="shared" si="21"/>
        <v>否</v>
      </c>
      <c r="G380" s="194" t="str">
        <f t="shared" si="22"/>
        <v>项</v>
      </c>
    </row>
    <row r="381" ht="36" customHeight="1" spans="1:7">
      <c r="A381" s="448" t="s">
        <v>78</v>
      </c>
      <c r="B381" s="322" t="s">
        <v>79</v>
      </c>
      <c r="C381" s="357">
        <f>SUM(C382,C387,C396,C402,C408,C412,C416,C420,C426,C433)</f>
        <v>34408</v>
      </c>
      <c r="D381" s="357">
        <f>SUM(D382,D387,D396,D402,D408,D412,D416,D420,D426,D433)</f>
        <v>34782</v>
      </c>
      <c r="E381" s="358">
        <f t="shared" si="20"/>
        <v>0.011</v>
      </c>
      <c r="F381" s="297" t="str">
        <f t="shared" si="21"/>
        <v>是</v>
      </c>
      <c r="G381" s="194" t="str">
        <f t="shared" si="22"/>
        <v>类</v>
      </c>
    </row>
    <row r="382" ht="36" customHeight="1" spans="1:7">
      <c r="A382" s="448" t="s">
        <v>717</v>
      </c>
      <c r="B382" s="322" t="s">
        <v>718</v>
      </c>
      <c r="C382" s="357">
        <f>SUM(C383:C386)</f>
        <v>255</v>
      </c>
      <c r="D382" s="357">
        <f>SUM(D383:D386)</f>
        <v>319</v>
      </c>
      <c r="E382" s="358">
        <f t="shared" si="20"/>
        <v>0.251</v>
      </c>
      <c r="F382" s="297" t="str">
        <f t="shared" si="21"/>
        <v>是</v>
      </c>
      <c r="G382" s="194" t="str">
        <f t="shared" si="22"/>
        <v>款</v>
      </c>
    </row>
    <row r="383" ht="36" customHeight="1" spans="1:7">
      <c r="A383" s="449" t="s">
        <v>719</v>
      </c>
      <c r="B383" s="328" t="s">
        <v>140</v>
      </c>
      <c r="C383" s="360">
        <v>187</v>
      </c>
      <c r="D383" s="360">
        <v>200</v>
      </c>
      <c r="E383" s="361">
        <f t="shared" si="20"/>
        <v>0.07</v>
      </c>
      <c r="F383" s="297" t="str">
        <f t="shared" si="21"/>
        <v>是</v>
      </c>
      <c r="G383" s="194" t="str">
        <f t="shared" si="22"/>
        <v>项</v>
      </c>
    </row>
    <row r="384" ht="36" customHeight="1" spans="1:7">
      <c r="A384" s="449" t="s">
        <v>720</v>
      </c>
      <c r="B384" s="328" t="s">
        <v>142</v>
      </c>
      <c r="C384" s="360">
        <v>68</v>
      </c>
      <c r="D384" s="360">
        <v>119</v>
      </c>
      <c r="E384" s="361">
        <f t="shared" si="20"/>
        <v>0.75</v>
      </c>
      <c r="F384" s="297" t="str">
        <f t="shared" si="21"/>
        <v>是</v>
      </c>
      <c r="G384" s="194" t="str">
        <f t="shared" si="22"/>
        <v>项</v>
      </c>
    </row>
    <row r="385" ht="36" customHeight="1" spans="1:7">
      <c r="A385" s="449" t="s">
        <v>721</v>
      </c>
      <c r="B385" s="328" t="s">
        <v>144</v>
      </c>
      <c r="C385" s="360"/>
      <c r="D385" s="360"/>
      <c r="E385" s="361" t="str">
        <f t="shared" si="20"/>
        <v/>
      </c>
      <c r="F385" s="297" t="str">
        <f t="shared" si="21"/>
        <v>否</v>
      </c>
      <c r="G385" s="194" t="str">
        <f t="shared" si="22"/>
        <v>项</v>
      </c>
    </row>
    <row r="386" ht="36" customHeight="1" spans="1:7">
      <c r="A386" s="449" t="s">
        <v>722</v>
      </c>
      <c r="B386" s="328" t="s">
        <v>723</v>
      </c>
      <c r="C386" s="360"/>
      <c r="D386" s="360"/>
      <c r="E386" s="361" t="str">
        <f t="shared" si="20"/>
        <v/>
      </c>
      <c r="F386" s="297" t="str">
        <f t="shared" si="21"/>
        <v>否</v>
      </c>
      <c r="G386" s="194" t="str">
        <f t="shared" si="22"/>
        <v>项</v>
      </c>
    </row>
    <row r="387" ht="36" customHeight="1" spans="1:7">
      <c r="A387" s="448" t="s">
        <v>724</v>
      </c>
      <c r="B387" s="322" t="s">
        <v>725</v>
      </c>
      <c r="C387" s="357">
        <f>SUM(C388:C395)</f>
        <v>32980</v>
      </c>
      <c r="D387" s="357">
        <f>SUM(D388:D395)</f>
        <v>32782</v>
      </c>
      <c r="E387" s="358">
        <f t="shared" si="20"/>
        <v>-0.006</v>
      </c>
      <c r="F387" s="297" t="str">
        <f t="shared" si="21"/>
        <v>是</v>
      </c>
      <c r="G387" s="194" t="str">
        <f t="shared" si="22"/>
        <v>款</v>
      </c>
    </row>
    <row r="388" ht="36" customHeight="1" spans="1:7">
      <c r="A388" s="449" t="s">
        <v>726</v>
      </c>
      <c r="B388" s="328" t="s">
        <v>727</v>
      </c>
      <c r="C388" s="360">
        <v>2680</v>
      </c>
      <c r="D388" s="360">
        <v>2550</v>
      </c>
      <c r="E388" s="361">
        <f t="shared" si="20"/>
        <v>-0.049</v>
      </c>
      <c r="F388" s="297" t="str">
        <f t="shared" si="21"/>
        <v>是</v>
      </c>
      <c r="G388" s="194" t="str">
        <f t="shared" si="22"/>
        <v>项</v>
      </c>
    </row>
    <row r="389" ht="36" customHeight="1" spans="1:7">
      <c r="A389" s="449" t="s">
        <v>728</v>
      </c>
      <c r="B389" s="328" t="s">
        <v>729</v>
      </c>
      <c r="C389" s="360">
        <v>18272</v>
      </c>
      <c r="D389" s="360">
        <v>18843</v>
      </c>
      <c r="E389" s="361">
        <f t="shared" si="20"/>
        <v>0.031</v>
      </c>
      <c r="F389" s="297" t="str">
        <f t="shared" si="21"/>
        <v>是</v>
      </c>
      <c r="G389" s="194" t="str">
        <f t="shared" si="22"/>
        <v>项</v>
      </c>
    </row>
    <row r="390" ht="36" customHeight="1" spans="1:7">
      <c r="A390" s="449" t="s">
        <v>730</v>
      </c>
      <c r="B390" s="328" t="s">
        <v>731</v>
      </c>
      <c r="C390" s="360">
        <v>8159</v>
      </c>
      <c r="D390" s="360">
        <v>7736</v>
      </c>
      <c r="E390" s="361">
        <f t="shared" si="20"/>
        <v>-0.052</v>
      </c>
      <c r="F390" s="297" t="str">
        <f t="shared" si="21"/>
        <v>是</v>
      </c>
      <c r="G390" s="194" t="str">
        <f t="shared" si="22"/>
        <v>项</v>
      </c>
    </row>
    <row r="391" ht="36" customHeight="1" spans="1:7">
      <c r="A391" s="449" t="s">
        <v>732</v>
      </c>
      <c r="B391" s="328" t="s">
        <v>733</v>
      </c>
      <c r="C391" s="360">
        <v>3869</v>
      </c>
      <c r="D391" s="360">
        <v>3653</v>
      </c>
      <c r="E391" s="361">
        <f t="shared" si="20"/>
        <v>-0.056</v>
      </c>
      <c r="F391" s="297" t="str">
        <f t="shared" si="21"/>
        <v>是</v>
      </c>
      <c r="G391" s="194" t="str">
        <f t="shared" si="22"/>
        <v>项</v>
      </c>
    </row>
    <row r="392" ht="36" customHeight="1" spans="1:7">
      <c r="A392" s="449" t="s">
        <v>734</v>
      </c>
      <c r="B392" s="328" t="s">
        <v>735</v>
      </c>
      <c r="C392" s="360"/>
      <c r="D392" s="360"/>
      <c r="E392" s="361" t="str">
        <f t="shared" si="20"/>
        <v/>
      </c>
      <c r="F392" s="297" t="str">
        <f t="shared" si="21"/>
        <v>否</v>
      </c>
      <c r="G392" s="194" t="str">
        <f t="shared" si="22"/>
        <v>项</v>
      </c>
    </row>
    <row r="393" ht="36" customHeight="1" spans="1:7">
      <c r="A393" s="449" t="s">
        <v>736</v>
      </c>
      <c r="B393" s="328" t="s">
        <v>737</v>
      </c>
      <c r="C393" s="360">
        <v>0</v>
      </c>
      <c r="D393" s="360">
        <v>0</v>
      </c>
      <c r="E393" s="361" t="str">
        <f t="shared" si="20"/>
        <v/>
      </c>
      <c r="F393" s="297" t="str">
        <f t="shared" si="21"/>
        <v>否</v>
      </c>
      <c r="G393" s="194" t="str">
        <f t="shared" si="22"/>
        <v>项</v>
      </c>
    </row>
    <row r="394" ht="36" customHeight="1" spans="1:7">
      <c r="A394" s="449" t="s">
        <v>738</v>
      </c>
      <c r="B394" s="328" t="s">
        <v>739</v>
      </c>
      <c r="C394" s="360">
        <v>0</v>
      </c>
      <c r="D394" s="360">
        <v>0</v>
      </c>
      <c r="E394" s="361" t="str">
        <f t="shared" si="20"/>
        <v/>
      </c>
      <c r="F394" s="297" t="str">
        <f t="shared" si="21"/>
        <v>否</v>
      </c>
      <c r="G394" s="194" t="str">
        <f t="shared" si="22"/>
        <v>项</v>
      </c>
    </row>
    <row r="395" ht="36" customHeight="1" spans="1:7">
      <c r="A395" s="449" t="s">
        <v>740</v>
      </c>
      <c r="B395" s="328" t="s">
        <v>741</v>
      </c>
      <c r="C395" s="360"/>
      <c r="D395" s="360"/>
      <c r="E395" s="361" t="str">
        <f t="shared" si="20"/>
        <v/>
      </c>
      <c r="F395" s="297" t="str">
        <f t="shared" si="21"/>
        <v>否</v>
      </c>
      <c r="G395" s="194" t="str">
        <f t="shared" si="22"/>
        <v>项</v>
      </c>
    </row>
    <row r="396" ht="36" customHeight="1" spans="1:7">
      <c r="A396" s="448" t="s">
        <v>742</v>
      </c>
      <c r="B396" s="322" t="s">
        <v>743</v>
      </c>
      <c r="C396" s="357">
        <f>SUM(C397:C401)</f>
        <v>475</v>
      </c>
      <c r="D396" s="357">
        <f>SUM(D397:D401)</f>
        <v>611</v>
      </c>
      <c r="E396" s="358">
        <f t="shared" si="20"/>
        <v>0.286</v>
      </c>
      <c r="F396" s="297" t="str">
        <f t="shared" si="21"/>
        <v>是</v>
      </c>
      <c r="G396" s="194" t="str">
        <f t="shared" si="22"/>
        <v>款</v>
      </c>
    </row>
    <row r="397" ht="36" customHeight="1" spans="1:7">
      <c r="A397" s="449" t="s">
        <v>744</v>
      </c>
      <c r="B397" s="328" t="s">
        <v>745</v>
      </c>
      <c r="C397" s="360">
        <v>0</v>
      </c>
      <c r="D397" s="360">
        <v>0</v>
      </c>
      <c r="E397" s="361" t="str">
        <f t="shared" si="20"/>
        <v/>
      </c>
      <c r="F397" s="297" t="str">
        <f t="shared" si="21"/>
        <v>否</v>
      </c>
      <c r="G397" s="194" t="str">
        <f t="shared" si="22"/>
        <v>项</v>
      </c>
    </row>
    <row r="398" ht="36" customHeight="1" spans="1:7">
      <c r="A398" s="449" t="s">
        <v>746</v>
      </c>
      <c r="B398" s="328" t="s">
        <v>747</v>
      </c>
      <c r="C398" s="360">
        <v>475</v>
      </c>
      <c r="D398" s="360">
        <v>611</v>
      </c>
      <c r="E398" s="361">
        <f t="shared" si="20"/>
        <v>0.286</v>
      </c>
      <c r="F398" s="297" t="str">
        <f t="shared" si="21"/>
        <v>是</v>
      </c>
      <c r="G398" s="194" t="str">
        <f t="shared" si="22"/>
        <v>项</v>
      </c>
    </row>
    <row r="399" ht="36" customHeight="1" spans="1:7">
      <c r="A399" s="449" t="s">
        <v>748</v>
      </c>
      <c r="B399" s="328" t="s">
        <v>749</v>
      </c>
      <c r="C399" s="360"/>
      <c r="D399" s="360"/>
      <c r="E399" s="361" t="str">
        <f t="shared" si="20"/>
        <v/>
      </c>
      <c r="F399" s="297" t="str">
        <f t="shared" si="21"/>
        <v>否</v>
      </c>
      <c r="G399" s="194" t="str">
        <f t="shared" si="22"/>
        <v>项</v>
      </c>
    </row>
    <row r="400" ht="36" customHeight="1" spans="1:7">
      <c r="A400" s="449" t="s">
        <v>750</v>
      </c>
      <c r="B400" s="328" t="s">
        <v>751</v>
      </c>
      <c r="C400" s="360"/>
      <c r="D400" s="360"/>
      <c r="E400" s="361" t="str">
        <f t="shared" si="20"/>
        <v/>
      </c>
      <c r="F400" s="297" t="str">
        <f t="shared" si="21"/>
        <v>否</v>
      </c>
      <c r="G400" s="194" t="str">
        <f t="shared" si="22"/>
        <v>项</v>
      </c>
    </row>
    <row r="401" ht="36" customHeight="1" spans="1:7">
      <c r="A401" s="449" t="s">
        <v>752</v>
      </c>
      <c r="B401" s="328" t="s">
        <v>753</v>
      </c>
      <c r="C401" s="360"/>
      <c r="D401" s="360"/>
      <c r="E401" s="361" t="str">
        <f t="shared" si="20"/>
        <v/>
      </c>
      <c r="F401" s="297" t="str">
        <f t="shared" si="21"/>
        <v>否</v>
      </c>
      <c r="G401" s="194" t="str">
        <f t="shared" si="22"/>
        <v>项</v>
      </c>
    </row>
    <row r="402" ht="36" customHeight="1" spans="1:7">
      <c r="A402" s="448" t="s">
        <v>754</v>
      </c>
      <c r="B402" s="322" t="s">
        <v>755</v>
      </c>
      <c r="C402" s="357">
        <f>SUM(C403:C407)</f>
        <v>0</v>
      </c>
      <c r="D402" s="357">
        <f>SUM(D403:D407)</f>
        <v>0</v>
      </c>
      <c r="E402" s="358" t="str">
        <f t="shared" si="20"/>
        <v/>
      </c>
      <c r="F402" s="297" t="str">
        <f t="shared" si="21"/>
        <v>否</v>
      </c>
      <c r="G402" s="194" t="str">
        <f t="shared" si="22"/>
        <v>款</v>
      </c>
    </row>
    <row r="403" ht="36" customHeight="1" spans="1:7">
      <c r="A403" s="449" t="s">
        <v>756</v>
      </c>
      <c r="B403" s="328" t="s">
        <v>757</v>
      </c>
      <c r="C403" s="360">
        <v>0</v>
      </c>
      <c r="D403" s="360">
        <v>0</v>
      </c>
      <c r="E403" s="361" t="str">
        <f t="shared" ref="E403:E466" si="23">IF(C403&gt;0,D403/C403-1,IF(C403&lt;0,-(D403/C403-1),""))</f>
        <v/>
      </c>
      <c r="F403" s="297" t="str">
        <f t="shared" si="21"/>
        <v>否</v>
      </c>
      <c r="G403" s="194" t="str">
        <f t="shared" si="22"/>
        <v>项</v>
      </c>
    </row>
    <row r="404" ht="36" customHeight="1" spans="1:7">
      <c r="A404" s="449" t="s">
        <v>758</v>
      </c>
      <c r="B404" s="328" t="s">
        <v>759</v>
      </c>
      <c r="C404" s="360"/>
      <c r="D404" s="360"/>
      <c r="E404" s="361" t="str">
        <f t="shared" si="23"/>
        <v/>
      </c>
      <c r="F404" s="297" t="str">
        <f t="shared" si="21"/>
        <v>否</v>
      </c>
      <c r="G404" s="194" t="str">
        <f t="shared" si="22"/>
        <v>项</v>
      </c>
    </row>
    <row r="405" ht="36" customHeight="1" spans="1:7">
      <c r="A405" s="449" t="s">
        <v>760</v>
      </c>
      <c r="B405" s="328" t="s">
        <v>761</v>
      </c>
      <c r="C405" s="360">
        <v>0</v>
      </c>
      <c r="D405" s="360">
        <v>0</v>
      </c>
      <c r="E405" s="361" t="str">
        <f t="shared" si="23"/>
        <v/>
      </c>
      <c r="F405" s="297" t="str">
        <f t="shared" si="21"/>
        <v>否</v>
      </c>
      <c r="G405" s="194" t="str">
        <f t="shared" si="22"/>
        <v>项</v>
      </c>
    </row>
    <row r="406" ht="36" customHeight="1" spans="1:7">
      <c r="A406" s="449" t="s">
        <v>762</v>
      </c>
      <c r="B406" s="328" t="s">
        <v>763</v>
      </c>
      <c r="C406" s="360">
        <v>0</v>
      </c>
      <c r="D406" s="360">
        <v>0</v>
      </c>
      <c r="E406" s="361" t="str">
        <f t="shared" si="23"/>
        <v/>
      </c>
      <c r="F406" s="297" t="str">
        <f t="shared" si="21"/>
        <v>否</v>
      </c>
      <c r="G406" s="194" t="str">
        <f t="shared" si="22"/>
        <v>项</v>
      </c>
    </row>
    <row r="407" ht="36" customHeight="1" spans="1:7">
      <c r="A407" s="449" t="s">
        <v>764</v>
      </c>
      <c r="B407" s="328" t="s">
        <v>765</v>
      </c>
      <c r="C407" s="360">
        <v>0</v>
      </c>
      <c r="D407" s="360">
        <v>0</v>
      </c>
      <c r="E407" s="361" t="str">
        <f t="shared" si="23"/>
        <v/>
      </c>
      <c r="F407" s="297" t="str">
        <f t="shared" si="21"/>
        <v>否</v>
      </c>
      <c r="G407" s="194" t="str">
        <f t="shared" si="22"/>
        <v>项</v>
      </c>
    </row>
    <row r="408" ht="36" customHeight="1" spans="1:7">
      <c r="A408" s="448" t="s">
        <v>766</v>
      </c>
      <c r="B408" s="322" t="s">
        <v>767</v>
      </c>
      <c r="C408" s="357">
        <f>SUM(C409:C411)</f>
        <v>0</v>
      </c>
      <c r="D408" s="357">
        <f>SUM(D409:D411)</f>
        <v>0</v>
      </c>
      <c r="E408" s="358" t="str">
        <f t="shared" si="23"/>
        <v/>
      </c>
      <c r="F408" s="297" t="str">
        <f t="shared" si="21"/>
        <v>否</v>
      </c>
      <c r="G408" s="194" t="str">
        <f t="shared" si="22"/>
        <v>款</v>
      </c>
    </row>
    <row r="409" ht="36" customHeight="1" spans="1:7">
      <c r="A409" s="449" t="s">
        <v>768</v>
      </c>
      <c r="B409" s="328" t="s">
        <v>769</v>
      </c>
      <c r="C409" s="360"/>
      <c r="D409" s="360"/>
      <c r="E409" s="361" t="str">
        <f t="shared" si="23"/>
        <v/>
      </c>
      <c r="F409" s="297" t="str">
        <f t="shared" si="21"/>
        <v>否</v>
      </c>
      <c r="G409" s="194" t="str">
        <f t="shared" si="22"/>
        <v>项</v>
      </c>
    </row>
    <row r="410" ht="36" customHeight="1" spans="1:7">
      <c r="A410" s="449" t="s">
        <v>770</v>
      </c>
      <c r="B410" s="328" t="s">
        <v>771</v>
      </c>
      <c r="C410" s="360">
        <v>0</v>
      </c>
      <c r="D410" s="360">
        <v>0</v>
      </c>
      <c r="E410" s="361" t="str">
        <f t="shared" si="23"/>
        <v/>
      </c>
      <c r="F410" s="297" t="str">
        <f t="shared" si="21"/>
        <v>否</v>
      </c>
      <c r="G410" s="194" t="str">
        <f t="shared" si="22"/>
        <v>项</v>
      </c>
    </row>
    <row r="411" ht="36" customHeight="1" spans="1:7">
      <c r="A411" s="449" t="s">
        <v>772</v>
      </c>
      <c r="B411" s="328" t="s">
        <v>773</v>
      </c>
      <c r="C411" s="360">
        <v>0</v>
      </c>
      <c r="D411" s="360">
        <v>0</v>
      </c>
      <c r="E411" s="361" t="str">
        <f t="shared" si="23"/>
        <v/>
      </c>
      <c r="F411" s="297" t="str">
        <f t="shared" si="21"/>
        <v>否</v>
      </c>
      <c r="G411" s="194" t="str">
        <f t="shared" si="22"/>
        <v>项</v>
      </c>
    </row>
    <row r="412" ht="36" customHeight="1" spans="1:7">
      <c r="A412" s="448" t="s">
        <v>774</v>
      </c>
      <c r="B412" s="322" t="s">
        <v>775</v>
      </c>
      <c r="C412" s="357">
        <f>SUM(C413:C415)</f>
        <v>0</v>
      </c>
      <c r="D412" s="357">
        <f>SUM(D413:D415)</f>
        <v>0</v>
      </c>
      <c r="E412" s="358" t="str">
        <f t="shared" si="23"/>
        <v/>
      </c>
      <c r="F412" s="297" t="str">
        <f t="shared" si="21"/>
        <v>否</v>
      </c>
      <c r="G412" s="194" t="str">
        <f t="shared" si="22"/>
        <v>款</v>
      </c>
    </row>
    <row r="413" ht="36" customHeight="1" spans="1:7">
      <c r="A413" s="449" t="s">
        <v>776</v>
      </c>
      <c r="B413" s="328" t="s">
        <v>777</v>
      </c>
      <c r="C413" s="360">
        <v>0</v>
      </c>
      <c r="D413" s="360">
        <v>0</v>
      </c>
      <c r="E413" s="361" t="str">
        <f t="shared" si="23"/>
        <v/>
      </c>
      <c r="F413" s="297" t="str">
        <f t="shared" si="21"/>
        <v>否</v>
      </c>
      <c r="G413" s="194" t="str">
        <f t="shared" si="22"/>
        <v>项</v>
      </c>
    </row>
    <row r="414" ht="36" customHeight="1" spans="1:7">
      <c r="A414" s="449" t="s">
        <v>778</v>
      </c>
      <c r="B414" s="328" t="s">
        <v>779</v>
      </c>
      <c r="C414" s="360">
        <v>0</v>
      </c>
      <c r="D414" s="360">
        <v>0</v>
      </c>
      <c r="E414" s="361" t="str">
        <f t="shared" si="23"/>
        <v/>
      </c>
      <c r="F414" s="297" t="str">
        <f t="shared" si="21"/>
        <v>否</v>
      </c>
      <c r="G414" s="194" t="str">
        <f t="shared" si="22"/>
        <v>项</v>
      </c>
    </row>
    <row r="415" ht="36" customHeight="1" spans="1:7">
      <c r="A415" s="449" t="s">
        <v>780</v>
      </c>
      <c r="B415" s="328" t="s">
        <v>781</v>
      </c>
      <c r="C415" s="360">
        <v>0</v>
      </c>
      <c r="D415" s="360">
        <v>0</v>
      </c>
      <c r="E415" s="361" t="str">
        <f t="shared" si="23"/>
        <v/>
      </c>
      <c r="F415" s="297" t="str">
        <f t="shared" si="21"/>
        <v>否</v>
      </c>
      <c r="G415" s="194" t="str">
        <f t="shared" si="22"/>
        <v>项</v>
      </c>
    </row>
    <row r="416" ht="36" customHeight="1" spans="1:7">
      <c r="A416" s="448" t="s">
        <v>782</v>
      </c>
      <c r="B416" s="322" t="s">
        <v>783</v>
      </c>
      <c r="C416" s="357">
        <f>SUM(C417:C419)</f>
        <v>50</v>
      </c>
      <c r="D416" s="357">
        <f>SUM(D417:D419)</f>
        <v>57</v>
      </c>
      <c r="E416" s="358">
        <f t="shared" si="23"/>
        <v>0.14</v>
      </c>
      <c r="F416" s="297" t="str">
        <f t="shared" si="21"/>
        <v>是</v>
      </c>
      <c r="G416" s="194" t="str">
        <f t="shared" si="22"/>
        <v>款</v>
      </c>
    </row>
    <row r="417" ht="36" customHeight="1" spans="1:7">
      <c r="A417" s="449" t="s">
        <v>784</v>
      </c>
      <c r="B417" s="328" t="s">
        <v>785</v>
      </c>
      <c r="C417" s="360">
        <v>50</v>
      </c>
      <c r="D417" s="360">
        <v>57</v>
      </c>
      <c r="E417" s="361">
        <f t="shared" si="23"/>
        <v>0.14</v>
      </c>
      <c r="F417" s="297" t="str">
        <f t="shared" si="21"/>
        <v>是</v>
      </c>
      <c r="G417" s="194" t="str">
        <f t="shared" si="22"/>
        <v>项</v>
      </c>
    </row>
    <row r="418" ht="36" customHeight="1" spans="1:7">
      <c r="A418" s="449" t="s">
        <v>786</v>
      </c>
      <c r="B418" s="328" t="s">
        <v>787</v>
      </c>
      <c r="C418" s="360">
        <v>0</v>
      </c>
      <c r="D418" s="360">
        <v>0</v>
      </c>
      <c r="E418" s="361" t="str">
        <f t="shared" si="23"/>
        <v/>
      </c>
      <c r="F418" s="297" t="str">
        <f t="shared" si="21"/>
        <v>否</v>
      </c>
      <c r="G418" s="194" t="str">
        <f t="shared" si="22"/>
        <v>项</v>
      </c>
    </row>
    <row r="419" ht="36" customHeight="1" spans="1:7">
      <c r="A419" s="449" t="s">
        <v>788</v>
      </c>
      <c r="B419" s="328" t="s">
        <v>789</v>
      </c>
      <c r="C419" s="360">
        <v>0</v>
      </c>
      <c r="D419" s="360">
        <v>0</v>
      </c>
      <c r="E419" s="361" t="str">
        <f t="shared" si="23"/>
        <v/>
      </c>
      <c r="F419" s="297" t="str">
        <f t="shared" si="21"/>
        <v>否</v>
      </c>
      <c r="G419" s="194" t="str">
        <f t="shared" si="22"/>
        <v>项</v>
      </c>
    </row>
    <row r="420" ht="36" customHeight="1" spans="1:7">
      <c r="A420" s="448" t="s">
        <v>790</v>
      </c>
      <c r="B420" s="322" t="s">
        <v>791</v>
      </c>
      <c r="C420" s="357">
        <f>SUM(C421:C425)</f>
        <v>648</v>
      </c>
      <c r="D420" s="357">
        <f>SUM(D421:D425)</f>
        <v>455</v>
      </c>
      <c r="E420" s="358">
        <f t="shared" si="23"/>
        <v>-0.298</v>
      </c>
      <c r="F420" s="297" t="str">
        <f t="shared" si="21"/>
        <v>是</v>
      </c>
      <c r="G420" s="194" t="str">
        <f t="shared" si="22"/>
        <v>款</v>
      </c>
    </row>
    <row r="421" ht="36" customHeight="1" spans="1:7">
      <c r="A421" s="449" t="s">
        <v>792</v>
      </c>
      <c r="B421" s="328" t="s">
        <v>793</v>
      </c>
      <c r="C421" s="360">
        <v>393</v>
      </c>
      <c r="D421" s="360">
        <v>286</v>
      </c>
      <c r="E421" s="361">
        <f t="shared" si="23"/>
        <v>-0.272</v>
      </c>
      <c r="F421" s="297" t="str">
        <f t="shared" si="21"/>
        <v>是</v>
      </c>
      <c r="G421" s="194" t="str">
        <f t="shared" si="22"/>
        <v>项</v>
      </c>
    </row>
    <row r="422" ht="36" customHeight="1" spans="1:7">
      <c r="A422" s="449" t="s">
        <v>794</v>
      </c>
      <c r="B422" s="328" t="s">
        <v>795</v>
      </c>
      <c r="C422" s="360">
        <v>255</v>
      </c>
      <c r="D422" s="360">
        <v>169</v>
      </c>
      <c r="E422" s="361">
        <f t="shared" si="23"/>
        <v>-0.337</v>
      </c>
      <c r="F422" s="297" t="str">
        <f t="shared" si="21"/>
        <v>是</v>
      </c>
      <c r="G422" s="194" t="str">
        <f t="shared" si="22"/>
        <v>项</v>
      </c>
    </row>
    <row r="423" ht="36" customHeight="1" spans="1:7">
      <c r="A423" s="449" t="s">
        <v>796</v>
      </c>
      <c r="B423" s="328" t="s">
        <v>797</v>
      </c>
      <c r="C423" s="360"/>
      <c r="D423" s="360"/>
      <c r="E423" s="361" t="str">
        <f t="shared" si="23"/>
        <v/>
      </c>
      <c r="F423" s="297" t="str">
        <f t="shared" si="21"/>
        <v>否</v>
      </c>
      <c r="G423" s="194" t="str">
        <f t="shared" si="22"/>
        <v>项</v>
      </c>
    </row>
    <row r="424" ht="36" customHeight="1" spans="1:7">
      <c r="A424" s="449" t="s">
        <v>798</v>
      </c>
      <c r="B424" s="328" t="s">
        <v>799</v>
      </c>
      <c r="C424" s="360">
        <v>0</v>
      </c>
      <c r="D424" s="360">
        <v>0</v>
      </c>
      <c r="E424" s="361" t="str">
        <f t="shared" si="23"/>
        <v/>
      </c>
      <c r="F424" s="297" t="str">
        <f t="shared" si="21"/>
        <v>否</v>
      </c>
      <c r="G424" s="194" t="str">
        <f t="shared" si="22"/>
        <v>项</v>
      </c>
    </row>
    <row r="425" ht="36" customHeight="1" spans="1:7">
      <c r="A425" s="449" t="s">
        <v>800</v>
      </c>
      <c r="B425" s="328" t="s">
        <v>801</v>
      </c>
      <c r="C425" s="360">
        <v>0</v>
      </c>
      <c r="D425" s="360">
        <v>0</v>
      </c>
      <c r="E425" s="361" t="str">
        <f t="shared" si="23"/>
        <v/>
      </c>
      <c r="F425" s="297" t="str">
        <f t="shared" si="21"/>
        <v>否</v>
      </c>
      <c r="G425" s="194" t="str">
        <f t="shared" si="22"/>
        <v>项</v>
      </c>
    </row>
    <row r="426" ht="36" customHeight="1" spans="1:7">
      <c r="A426" s="448" t="s">
        <v>802</v>
      </c>
      <c r="B426" s="322" t="s">
        <v>803</v>
      </c>
      <c r="C426" s="357">
        <f>SUM(C427:C432)</f>
        <v>0</v>
      </c>
      <c r="D426" s="357">
        <f>SUM(D427:D432)</f>
        <v>558</v>
      </c>
      <c r="E426" s="358" t="str">
        <f t="shared" si="23"/>
        <v/>
      </c>
      <c r="F426" s="297" t="str">
        <f t="shared" si="21"/>
        <v>是</v>
      </c>
      <c r="G426" s="194" t="str">
        <f t="shared" si="22"/>
        <v>款</v>
      </c>
    </row>
    <row r="427" s="438" customFormat="1" ht="36" customHeight="1" spans="1:7">
      <c r="A427" s="449" t="s">
        <v>804</v>
      </c>
      <c r="B427" s="328" t="s">
        <v>805</v>
      </c>
      <c r="C427" s="360">
        <v>0</v>
      </c>
      <c r="D427" s="360">
        <v>0</v>
      </c>
      <c r="E427" s="361" t="str">
        <f t="shared" si="23"/>
        <v/>
      </c>
      <c r="F427" s="297" t="str">
        <f t="shared" si="21"/>
        <v>否</v>
      </c>
      <c r="G427" s="194" t="str">
        <f t="shared" si="22"/>
        <v>项</v>
      </c>
    </row>
    <row r="428" ht="36" customHeight="1" spans="1:7">
      <c r="A428" s="449" t="s">
        <v>806</v>
      </c>
      <c r="B428" s="328" t="s">
        <v>807</v>
      </c>
      <c r="C428" s="360">
        <v>0</v>
      </c>
      <c r="D428" s="360">
        <v>0</v>
      </c>
      <c r="E428" s="361" t="str">
        <f t="shared" si="23"/>
        <v/>
      </c>
      <c r="F428" s="297" t="str">
        <f t="shared" si="21"/>
        <v>否</v>
      </c>
      <c r="G428" s="194" t="str">
        <f t="shared" si="22"/>
        <v>项</v>
      </c>
    </row>
    <row r="429" ht="36" customHeight="1" spans="1:7">
      <c r="A429" s="449" t="s">
        <v>808</v>
      </c>
      <c r="B429" s="328" t="s">
        <v>809</v>
      </c>
      <c r="C429" s="360">
        <v>0</v>
      </c>
      <c r="D429" s="360">
        <v>0</v>
      </c>
      <c r="E429" s="361" t="str">
        <f t="shared" si="23"/>
        <v/>
      </c>
      <c r="F429" s="297" t="str">
        <f t="shared" si="21"/>
        <v>否</v>
      </c>
      <c r="G429" s="194" t="str">
        <f t="shared" si="22"/>
        <v>项</v>
      </c>
    </row>
    <row r="430" s="438" customFormat="1" ht="36" customHeight="1" spans="1:7">
      <c r="A430" s="449" t="s">
        <v>810</v>
      </c>
      <c r="B430" s="328" t="s">
        <v>811</v>
      </c>
      <c r="C430" s="360">
        <v>0</v>
      </c>
      <c r="D430" s="360">
        <v>0</v>
      </c>
      <c r="E430" s="361" t="str">
        <f t="shared" si="23"/>
        <v/>
      </c>
      <c r="F430" s="297" t="str">
        <f t="shared" si="21"/>
        <v>否</v>
      </c>
      <c r="G430" s="194" t="str">
        <f t="shared" si="22"/>
        <v>项</v>
      </c>
    </row>
    <row r="431" ht="36" customHeight="1" spans="1:7">
      <c r="A431" s="449" t="s">
        <v>812</v>
      </c>
      <c r="B431" s="328" t="s">
        <v>813</v>
      </c>
      <c r="C431" s="360">
        <v>0</v>
      </c>
      <c r="D431" s="360">
        <v>0</v>
      </c>
      <c r="E431" s="361" t="str">
        <f t="shared" si="23"/>
        <v/>
      </c>
      <c r="F431" s="297" t="str">
        <f t="shared" si="21"/>
        <v>否</v>
      </c>
      <c r="G431" s="194" t="str">
        <f t="shared" si="22"/>
        <v>项</v>
      </c>
    </row>
    <row r="432" ht="36" customHeight="1" spans="1:7">
      <c r="A432" s="449" t="s">
        <v>814</v>
      </c>
      <c r="B432" s="328" t="s">
        <v>815</v>
      </c>
      <c r="C432" s="360"/>
      <c r="D432" s="360">
        <v>558</v>
      </c>
      <c r="E432" s="361" t="str">
        <f t="shared" si="23"/>
        <v/>
      </c>
      <c r="F432" s="297" t="str">
        <f t="shared" si="21"/>
        <v>是</v>
      </c>
      <c r="G432" s="194" t="str">
        <f t="shared" si="22"/>
        <v>项</v>
      </c>
    </row>
    <row r="433" ht="36" customHeight="1" spans="1:7">
      <c r="A433" s="448" t="s">
        <v>816</v>
      </c>
      <c r="B433" s="322" t="s">
        <v>817</v>
      </c>
      <c r="C433" s="357">
        <f>SUM(C434)</f>
        <v>0</v>
      </c>
      <c r="D433" s="357">
        <f>SUM(D434)</f>
        <v>0</v>
      </c>
      <c r="E433" s="358" t="str">
        <f t="shared" si="23"/>
        <v/>
      </c>
      <c r="F433" s="297" t="str">
        <f t="shared" si="21"/>
        <v>否</v>
      </c>
      <c r="G433" s="194" t="str">
        <f t="shared" si="22"/>
        <v>款</v>
      </c>
    </row>
    <row r="434" ht="36" customHeight="1" spans="1:7">
      <c r="A434" s="326">
        <v>2059999</v>
      </c>
      <c r="B434" s="328" t="s">
        <v>818</v>
      </c>
      <c r="C434" s="360"/>
      <c r="D434" s="360"/>
      <c r="E434" s="361" t="str">
        <f t="shared" si="23"/>
        <v/>
      </c>
      <c r="F434" s="297" t="str">
        <f t="shared" si="21"/>
        <v>否</v>
      </c>
      <c r="G434" s="194" t="str">
        <f t="shared" si="22"/>
        <v>项</v>
      </c>
    </row>
    <row r="435" ht="36" customHeight="1" spans="1:7">
      <c r="A435" s="452" t="s">
        <v>819</v>
      </c>
      <c r="B435" s="453" t="s">
        <v>530</v>
      </c>
      <c r="C435" s="454"/>
      <c r="D435" s="454"/>
      <c r="E435" s="358" t="str">
        <f t="shared" si="23"/>
        <v/>
      </c>
      <c r="F435" s="297" t="str">
        <f t="shared" ref="F435:F498" si="24">IF(LEN(A435)=3,"是",IF(B435&lt;&gt;"",IF(SUM(C435:D435)&lt;&gt;0,"是","否"),"是"))</f>
        <v>否</v>
      </c>
      <c r="G435" s="194" t="str">
        <f t="shared" ref="G435:G498" si="25">IF(LEN(A435)=3,"类",IF(LEN(A435)=5,"款","项"))</f>
        <v>项</v>
      </c>
    </row>
    <row r="436" ht="36" customHeight="1" spans="1:7">
      <c r="A436" s="452" t="s">
        <v>820</v>
      </c>
      <c r="B436" s="453" t="s">
        <v>821</v>
      </c>
      <c r="C436" s="454"/>
      <c r="D436" s="454"/>
      <c r="E436" s="358" t="str">
        <f t="shared" si="23"/>
        <v/>
      </c>
      <c r="F436" s="297" t="str">
        <f t="shared" si="24"/>
        <v>否</v>
      </c>
      <c r="G436" s="194" t="str">
        <f t="shared" si="25"/>
        <v>项</v>
      </c>
    </row>
    <row r="437" ht="36" customHeight="1" spans="1:7">
      <c r="A437" s="448" t="s">
        <v>80</v>
      </c>
      <c r="B437" s="322" t="s">
        <v>81</v>
      </c>
      <c r="C437" s="357">
        <f>SUM(C438,C443,C452,C458,C463,C468,C473,C480,C484,C488,)</f>
        <v>1248</v>
      </c>
      <c r="D437" s="357">
        <f>SUM(D438,D443,D452,D458,D463,D468,D473,D480,D484,D488,)</f>
        <v>872</v>
      </c>
      <c r="E437" s="358">
        <f t="shared" si="23"/>
        <v>-0.301</v>
      </c>
      <c r="F437" s="297" t="str">
        <f t="shared" si="24"/>
        <v>是</v>
      </c>
      <c r="G437" s="194" t="str">
        <f t="shared" si="25"/>
        <v>类</v>
      </c>
    </row>
    <row r="438" ht="36" customHeight="1" spans="1:7">
      <c r="A438" s="448" t="s">
        <v>822</v>
      </c>
      <c r="B438" s="322" t="s">
        <v>823</v>
      </c>
      <c r="C438" s="357">
        <f>SUM(C439:C442)</f>
        <v>1178</v>
      </c>
      <c r="D438" s="357">
        <f>SUM(D439:D442)</f>
        <v>846</v>
      </c>
      <c r="E438" s="358">
        <f t="shared" si="23"/>
        <v>-0.282</v>
      </c>
      <c r="F438" s="297" t="str">
        <f t="shared" si="24"/>
        <v>是</v>
      </c>
      <c r="G438" s="194" t="str">
        <f t="shared" si="25"/>
        <v>款</v>
      </c>
    </row>
    <row r="439" ht="36" customHeight="1" spans="1:7">
      <c r="A439" s="449" t="s">
        <v>824</v>
      </c>
      <c r="B439" s="328" t="s">
        <v>140</v>
      </c>
      <c r="C439" s="360">
        <v>560</v>
      </c>
      <c r="D439" s="360">
        <v>499</v>
      </c>
      <c r="E439" s="361">
        <f t="shared" si="23"/>
        <v>-0.109</v>
      </c>
      <c r="F439" s="297" t="str">
        <f t="shared" si="24"/>
        <v>是</v>
      </c>
      <c r="G439" s="194" t="str">
        <f t="shared" si="25"/>
        <v>项</v>
      </c>
    </row>
    <row r="440" ht="36" customHeight="1" spans="1:7">
      <c r="A440" s="449" t="s">
        <v>825</v>
      </c>
      <c r="B440" s="328" t="s">
        <v>142</v>
      </c>
      <c r="C440" s="360">
        <v>18</v>
      </c>
      <c r="D440" s="360">
        <v>31</v>
      </c>
      <c r="E440" s="361">
        <f t="shared" si="23"/>
        <v>0.722</v>
      </c>
      <c r="F440" s="297" t="str">
        <f t="shared" si="24"/>
        <v>是</v>
      </c>
      <c r="G440" s="194" t="str">
        <f t="shared" si="25"/>
        <v>项</v>
      </c>
    </row>
    <row r="441" ht="36" customHeight="1" spans="1:7">
      <c r="A441" s="449" t="s">
        <v>826</v>
      </c>
      <c r="B441" s="328" t="s">
        <v>144</v>
      </c>
      <c r="C441" s="360"/>
      <c r="D441" s="360"/>
      <c r="E441" s="361" t="str">
        <f t="shared" si="23"/>
        <v/>
      </c>
      <c r="F441" s="297" t="str">
        <f t="shared" si="24"/>
        <v>否</v>
      </c>
      <c r="G441" s="194" t="str">
        <f t="shared" si="25"/>
        <v>项</v>
      </c>
    </row>
    <row r="442" ht="36" customHeight="1" spans="1:7">
      <c r="A442" s="449" t="s">
        <v>827</v>
      </c>
      <c r="B442" s="328" t="s">
        <v>828</v>
      </c>
      <c r="C442" s="360">
        <v>600</v>
      </c>
      <c r="D442" s="360">
        <v>316</v>
      </c>
      <c r="E442" s="361">
        <f t="shared" si="23"/>
        <v>-0.473</v>
      </c>
      <c r="F442" s="297" t="str">
        <f t="shared" si="24"/>
        <v>是</v>
      </c>
      <c r="G442" s="194" t="str">
        <f t="shared" si="25"/>
        <v>项</v>
      </c>
    </row>
    <row r="443" ht="36" customHeight="1" spans="1:7">
      <c r="A443" s="448" t="s">
        <v>829</v>
      </c>
      <c r="B443" s="322" t="s">
        <v>830</v>
      </c>
      <c r="C443" s="357">
        <f>SUM(C444:C451)</f>
        <v>0</v>
      </c>
      <c r="D443" s="357">
        <f>SUM(D444:D451)</f>
        <v>0</v>
      </c>
      <c r="E443" s="358" t="str">
        <f t="shared" si="23"/>
        <v/>
      </c>
      <c r="F443" s="297" t="str">
        <f t="shared" si="24"/>
        <v>否</v>
      </c>
      <c r="G443" s="194" t="str">
        <f t="shared" si="25"/>
        <v>款</v>
      </c>
    </row>
    <row r="444" ht="36" customHeight="1" spans="1:7">
      <c r="A444" s="449" t="s">
        <v>831</v>
      </c>
      <c r="B444" s="328" t="s">
        <v>832</v>
      </c>
      <c r="C444" s="360"/>
      <c r="D444" s="360"/>
      <c r="E444" s="361" t="str">
        <f t="shared" si="23"/>
        <v/>
      </c>
      <c r="F444" s="297" t="str">
        <f t="shared" si="24"/>
        <v>否</v>
      </c>
      <c r="G444" s="194" t="str">
        <f t="shared" si="25"/>
        <v>项</v>
      </c>
    </row>
    <row r="445" ht="36" customHeight="1" spans="1:7">
      <c r="A445" s="449" t="s">
        <v>833</v>
      </c>
      <c r="B445" s="328" t="s">
        <v>834</v>
      </c>
      <c r="C445" s="360">
        <v>0</v>
      </c>
      <c r="D445" s="360">
        <v>0</v>
      </c>
      <c r="E445" s="361" t="str">
        <f t="shared" si="23"/>
        <v/>
      </c>
      <c r="F445" s="297" t="str">
        <f t="shared" si="24"/>
        <v>否</v>
      </c>
      <c r="G445" s="194" t="str">
        <f t="shared" si="25"/>
        <v>项</v>
      </c>
    </row>
    <row r="446" ht="36" customHeight="1" spans="1:7">
      <c r="A446" s="449" t="s">
        <v>835</v>
      </c>
      <c r="B446" s="328" t="s">
        <v>836</v>
      </c>
      <c r="C446" s="360">
        <v>0</v>
      </c>
      <c r="D446" s="360">
        <v>0</v>
      </c>
      <c r="E446" s="361" t="str">
        <f t="shared" si="23"/>
        <v/>
      </c>
      <c r="F446" s="297" t="str">
        <f t="shared" si="24"/>
        <v>否</v>
      </c>
      <c r="G446" s="194" t="str">
        <f t="shared" si="25"/>
        <v>项</v>
      </c>
    </row>
    <row r="447" ht="36" customHeight="1" spans="1:7">
      <c r="A447" s="449" t="s">
        <v>837</v>
      </c>
      <c r="B447" s="328" t="s">
        <v>838</v>
      </c>
      <c r="C447" s="360">
        <v>0</v>
      </c>
      <c r="D447" s="360">
        <v>0</v>
      </c>
      <c r="E447" s="361" t="str">
        <f t="shared" si="23"/>
        <v/>
      </c>
      <c r="F447" s="297" t="str">
        <f t="shared" si="24"/>
        <v>否</v>
      </c>
      <c r="G447" s="194" t="str">
        <f t="shared" si="25"/>
        <v>项</v>
      </c>
    </row>
    <row r="448" ht="36" customHeight="1" spans="1:7">
      <c r="A448" s="449" t="s">
        <v>839</v>
      </c>
      <c r="B448" s="328" t="s">
        <v>840</v>
      </c>
      <c r="C448" s="360"/>
      <c r="D448" s="360"/>
      <c r="E448" s="361" t="str">
        <f t="shared" si="23"/>
        <v/>
      </c>
      <c r="F448" s="297" t="str">
        <f t="shared" si="24"/>
        <v>否</v>
      </c>
      <c r="G448" s="194" t="str">
        <f t="shared" si="25"/>
        <v>项</v>
      </c>
    </row>
    <row r="449" ht="36" customHeight="1" spans="1:7">
      <c r="A449" s="449" t="s">
        <v>841</v>
      </c>
      <c r="B449" s="328" t="s">
        <v>842</v>
      </c>
      <c r="C449" s="360">
        <v>0</v>
      </c>
      <c r="D449" s="360">
        <v>0</v>
      </c>
      <c r="E449" s="361" t="str">
        <f t="shared" si="23"/>
        <v/>
      </c>
      <c r="F449" s="297" t="str">
        <f t="shared" si="24"/>
        <v>否</v>
      </c>
      <c r="G449" s="194" t="str">
        <f t="shared" si="25"/>
        <v>项</v>
      </c>
    </row>
    <row r="450" ht="36" customHeight="1" spans="1:7">
      <c r="A450" s="451">
        <v>2060208</v>
      </c>
      <c r="B450" s="458" t="s">
        <v>843</v>
      </c>
      <c r="C450" s="360">
        <v>0</v>
      </c>
      <c r="D450" s="360">
        <v>0</v>
      </c>
      <c r="E450" s="361" t="str">
        <f t="shared" si="23"/>
        <v/>
      </c>
      <c r="F450" s="297" t="str">
        <f t="shared" si="24"/>
        <v>否</v>
      </c>
      <c r="G450" s="194" t="str">
        <f t="shared" si="25"/>
        <v>项</v>
      </c>
    </row>
    <row r="451" ht="36" customHeight="1" spans="1:7">
      <c r="A451" s="449" t="s">
        <v>844</v>
      </c>
      <c r="B451" s="328" t="s">
        <v>845</v>
      </c>
      <c r="C451" s="360"/>
      <c r="D451" s="360"/>
      <c r="E451" s="361" t="str">
        <f t="shared" si="23"/>
        <v/>
      </c>
      <c r="F451" s="297" t="str">
        <f t="shared" si="24"/>
        <v>否</v>
      </c>
      <c r="G451" s="194" t="str">
        <f t="shared" si="25"/>
        <v>项</v>
      </c>
    </row>
    <row r="452" ht="36" customHeight="1" spans="1:7">
      <c r="A452" s="448" t="s">
        <v>846</v>
      </c>
      <c r="B452" s="322" t="s">
        <v>847</v>
      </c>
      <c r="C452" s="357">
        <f>SUM(C453:C457)</f>
        <v>0</v>
      </c>
      <c r="D452" s="357">
        <f>SUM(D453:D457)</f>
        <v>0</v>
      </c>
      <c r="E452" s="358" t="str">
        <f t="shared" si="23"/>
        <v/>
      </c>
      <c r="F452" s="297" t="str">
        <f t="shared" si="24"/>
        <v>否</v>
      </c>
      <c r="G452" s="194" t="str">
        <f t="shared" si="25"/>
        <v>款</v>
      </c>
    </row>
    <row r="453" ht="36" customHeight="1" spans="1:7">
      <c r="A453" s="449" t="s">
        <v>848</v>
      </c>
      <c r="B453" s="328" t="s">
        <v>832</v>
      </c>
      <c r="C453" s="360"/>
      <c r="D453" s="360"/>
      <c r="E453" s="361" t="str">
        <f t="shared" si="23"/>
        <v/>
      </c>
      <c r="F453" s="297" t="str">
        <f t="shared" si="24"/>
        <v>否</v>
      </c>
      <c r="G453" s="194" t="str">
        <f t="shared" si="25"/>
        <v>项</v>
      </c>
    </row>
    <row r="454" ht="36" customHeight="1" spans="1:7">
      <c r="A454" s="449" t="s">
        <v>849</v>
      </c>
      <c r="B454" s="328" t="s">
        <v>850</v>
      </c>
      <c r="C454" s="360"/>
      <c r="D454" s="360"/>
      <c r="E454" s="361" t="str">
        <f t="shared" si="23"/>
        <v/>
      </c>
      <c r="F454" s="297" t="str">
        <f t="shared" si="24"/>
        <v>否</v>
      </c>
      <c r="G454" s="194" t="str">
        <f t="shared" si="25"/>
        <v>项</v>
      </c>
    </row>
    <row r="455" ht="36" customHeight="1" spans="1:7">
      <c r="A455" s="449" t="s">
        <v>851</v>
      </c>
      <c r="B455" s="328" t="s">
        <v>852</v>
      </c>
      <c r="C455" s="360">
        <v>0</v>
      </c>
      <c r="D455" s="360">
        <v>0</v>
      </c>
      <c r="E455" s="361" t="str">
        <f t="shared" si="23"/>
        <v/>
      </c>
      <c r="F455" s="297" t="str">
        <f t="shared" si="24"/>
        <v>否</v>
      </c>
      <c r="G455" s="194" t="str">
        <f t="shared" si="25"/>
        <v>项</v>
      </c>
    </row>
    <row r="456" ht="36" customHeight="1" spans="1:7">
      <c r="A456" s="449" t="s">
        <v>853</v>
      </c>
      <c r="B456" s="328" t="s">
        <v>854</v>
      </c>
      <c r="C456" s="360">
        <v>0</v>
      </c>
      <c r="D456" s="360">
        <v>0</v>
      </c>
      <c r="E456" s="361" t="str">
        <f t="shared" si="23"/>
        <v/>
      </c>
      <c r="F456" s="297" t="str">
        <f t="shared" si="24"/>
        <v>否</v>
      </c>
      <c r="G456" s="194" t="str">
        <f t="shared" si="25"/>
        <v>项</v>
      </c>
    </row>
    <row r="457" ht="36" customHeight="1" spans="1:7">
      <c r="A457" s="449" t="s">
        <v>855</v>
      </c>
      <c r="B457" s="328" t="s">
        <v>856</v>
      </c>
      <c r="C457" s="360">
        <v>0</v>
      </c>
      <c r="D457" s="360">
        <v>0</v>
      </c>
      <c r="E457" s="361" t="str">
        <f t="shared" si="23"/>
        <v/>
      </c>
      <c r="F457" s="297" t="str">
        <f t="shared" si="24"/>
        <v>否</v>
      </c>
      <c r="G457" s="194" t="str">
        <f t="shared" si="25"/>
        <v>项</v>
      </c>
    </row>
    <row r="458" ht="36" customHeight="1" spans="1:7">
      <c r="A458" s="448" t="s">
        <v>857</v>
      </c>
      <c r="B458" s="322" t="s">
        <v>858</v>
      </c>
      <c r="C458" s="357">
        <f>SUM(C459:C462)</f>
        <v>10</v>
      </c>
      <c r="D458" s="357">
        <f>SUM(D459:D462)</f>
        <v>0</v>
      </c>
      <c r="E458" s="358">
        <f t="shared" si="23"/>
        <v>-1</v>
      </c>
      <c r="F458" s="297" t="str">
        <f t="shared" si="24"/>
        <v>是</v>
      </c>
      <c r="G458" s="194" t="str">
        <f t="shared" si="25"/>
        <v>款</v>
      </c>
    </row>
    <row r="459" ht="36" customHeight="1" spans="1:7">
      <c r="A459" s="449" t="s">
        <v>859</v>
      </c>
      <c r="B459" s="328" t="s">
        <v>832</v>
      </c>
      <c r="C459" s="360"/>
      <c r="D459" s="360"/>
      <c r="E459" s="361" t="str">
        <f t="shared" si="23"/>
        <v/>
      </c>
      <c r="F459" s="297" t="str">
        <f t="shared" si="24"/>
        <v>否</v>
      </c>
      <c r="G459" s="194" t="str">
        <f t="shared" si="25"/>
        <v>项</v>
      </c>
    </row>
    <row r="460" ht="36" customHeight="1" spans="1:7">
      <c r="A460" s="449" t="s">
        <v>860</v>
      </c>
      <c r="B460" s="328" t="s">
        <v>861</v>
      </c>
      <c r="C460" s="360">
        <v>10</v>
      </c>
      <c r="D460" s="360"/>
      <c r="E460" s="361">
        <f t="shared" si="23"/>
        <v>-1</v>
      </c>
      <c r="F460" s="297" t="str">
        <f t="shared" si="24"/>
        <v>是</v>
      </c>
      <c r="G460" s="194" t="str">
        <f t="shared" si="25"/>
        <v>项</v>
      </c>
    </row>
    <row r="461" ht="36" customHeight="1" spans="1:7">
      <c r="A461" s="459">
        <v>2060405</v>
      </c>
      <c r="B461" s="328" t="s">
        <v>862</v>
      </c>
      <c r="C461" s="360"/>
      <c r="D461" s="360"/>
      <c r="E461" s="361" t="str">
        <f t="shared" si="23"/>
        <v/>
      </c>
      <c r="F461" s="297" t="str">
        <f t="shared" si="24"/>
        <v>否</v>
      </c>
      <c r="G461" s="194" t="str">
        <f t="shared" si="25"/>
        <v>项</v>
      </c>
    </row>
    <row r="462" ht="36" customHeight="1" spans="1:7">
      <c r="A462" s="449" t="s">
        <v>863</v>
      </c>
      <c r="B462" s="328" t="s">
        <v>864</v>
      </c>
      <c r="C462" s="360"/>
      <c r="D462" s="360"/>
      <c r="E462" s="361" t="str">
        <f t="shared" si="23"/>
        <v/>
      </c>
      <c r="F462" s="297" t="str">
        <f t="shared" si="24"/>
        <v>否</v>
      </c>
      <c r="G462" s="194" t="str">
        <f t="shared" si="25"/>
        <v>项</v>
      </c>
    </row>
    <row r="463" ht="36" customHeight="1" spans="1:7">
      <c r="A463" s="448" t="s">
        <v>865</v>
      </c>
      <c r="B463" s="322" t="s">
        <v>866</v>
      </c>
      <c r="C463" s="357">
        <f>SUM(C464:C467)</f>
        <v>0</v>
      </c>
      <c r="D463" s="357">
        <f>SUM(D464:D467)</f>
        <v>0</v>
      </c>
      <c r="E463" s="358" t="str">
        <f t="shared" si="23"/>
        <v/>
      </c>
      <c r="F463" s="297" t="str">
        <f t="shared" si="24"/>
        <v>否</v>
      </c>
      <c r="G463" s="194" t="str">
        <f t="shared" si="25"/>
        <v>款</v>
      </c>
    </row>
    <row r="464" ht="36" customHeight="1" spans="1:7">
      <c r="A464" s="449" t="s">
        <v>867</v>
      </c>
      <c r="B464" s="328" t="s">
        <v>832</v>
      </c>
      <c r="C464" s="360"/>
      <c r="D464" s="360"/>
      <c r="E464" s="361" t="str">
        <f t="shared" si="23"/>
        <v/>
      </c>
      <c r="F464" s="297" t="str">
        <f t="shared" si="24"/>
        <v>否</v>
      </c>
      <c r="G464" s="194" t="str">
        <f t="shared" si="25"/>
        <v>项</v>
      </c>
    </row>
    <row r="465" ht="36" customHeight="1" spans="1:7">
      <c r="A465" s="449" t="s">
        <v>868</v>
      </c>
      <c r="B465" s="328" t="s">
        <v>869</v>
      </c>
      <c r="C465" s="360">
        <v>0</v>
      </c>
      <c r="D465" s="360">
        <v>0</v>
      </c>
      <c r="E465" s="361" t="str">
        <f t="shared" si="23"/>
        <v/>
      </c>
      <c r="F465" s="297" t="str">
        <f t="shared" si="24"/>
        <v>否</v>
      </c>
      <c r="G465" s="194" t="str">
        <f t="shared" si="25"/>
        <v>项</v>
      </c>
    </row>
    <row r="466" ht="36" customHeight="1" spans="1:7">
      <c r="A466" s="449" t="s">
        <v>870</v>
      </c>
      <c r="B466" s="328" t="s">
        <v>871</v>
      </c>
      <c r="C466" s="360"/>
      <c r="D466" s="360"/>
      <c r="E466" s="361" t="str">
        <f t="shared" si="23"/>
        <v/>
      </c>
      <c r="F466" s="297" t="str">
        <f t="shared" si="24"/>
        <v>否</v>
      </c>
      <c r="G466" s="194" t="str">
        <f t="shared" si="25"/>
        <v>项</v>
      </c>
    </row>
    <row r="467" ht="36" customHeight="1" spans="1:7">
      <c r="A467" s="449" t="s">
        <v>872</v>
      </c>
      <c r="B467" s="328" t="s">
        <v>873</v>
      </c>
      <c r="C467" s="360"/>
      <c r="D467" s="360"/>
      <c r="E467" s="361" t="str">
        <f t="shared" ref="E467:E529" si="26">IF(C467&gt;0,D467/C467-1,IF(C467&lt;0,-(D467/C467-1),""))</f>
        <v/>
      </c>
      <c r="F467" s="297" t="str">
        <f t="shared" si="24"/>
        <v>否</v>
      </c>
      <c r="G467" s="194" t="str">
        <f t="shared" si="25"/>
        <v>项</v>
      </c>
    </row>
    <row r="468" ht="36" customHeight="1" spans="1:7">
      <c r="A468" s="448" t="s">
        <v>874</v>
      </c>
      <c r="B468" s="322" t="s">
        <v>875</v>
      </c>
      <c r="C468" s="357">
        <f>SUM(C469:C472)</f>
        <v>0</v>
      </c>
      <c r="D468" s="357">
        <f>SUM(D469:D472)</f>
        <v>0</v>
      </c>
      <c r="E468" s="358" t="str">
        <f t="shared" si="26"/>
        <v/>
      </c>
      <c r="F468" s="297" t="str">
        <f t="shared" si="24"/>
        <v>否</v>
      </c>
      <c r="G468" s="194" t="str">
        <f t="shared" si="25"/>
        <v>款</v>
      </c>
    </row>
    <row r="469" ht="36" customHeight="1" spans="1:7">
      <c r="A469" s="449" t="s">
        <v>876</v>
      </c>
      <c r="B469" s="328" t="s">
        <v>877</v>
      </c>
      <c r="C469" s="360"/>
      <c r="D469" s="360"/>
      <c r="E469" s="361" t="str">
        <f t="shared" si="26"/>
        <v/>
      </c>
      <c r="F469" s="297" t="str">
        <f t="shared" si="24"/>
        <v>否</v>
      </c>
      <c r="G469" s="194" t="str">
        <f t="shared" si="25"/>
        <v>项</v>
      </c>
    </row>
    <row r="470" ht="36" customHeight="1" spans="1:7">
      <c r="A470" s="449" t="s">
        <v>878</v>
      </c>
      <c r="B470" s="328" t="s">
        <v>879</v>
      </c>
      <c r="C470" s="360"/>
      <c r="D470" s="360"/>
      <c r="E470" s="361" t="str">
        <f t="shared" si="26"/>
        <v/>
      </c>
      <c r="F470" s="297" t="str">
        <f t="shared" si="24"/>
        <v>否</v>
      </c>
      <c r="G470" s="194" t="str">
        <f t="shared" si="25"/>
        <v>项</v>
      </c>
    </row>
    <row r="471" ht="36" customHeight="1" spans="1:7">
      <c r="A471" s="449" t="s">
        <v>880</v>
      </c>
      <c r="B471" s="328" t="s">
        <v>881</v>
      </c>
      <c r="C471" s="360">
        <v>0</v>
      </c>
      <c r="D471" s="360">
        <v>0</v>
      </c>
      <c r="E471" s="361" t="str">
        <f t="shared" si="26"/>
        <v/>
      </c>
      <c r="F471" s="297" t="str">
        <f t="shared" si="24"/>
        <v>否</v>
      </c>
      <c r="G471" s="194" t="str">
        <f t="shared" si="25"/>
        <v>项</v>
      </c>
    </row>
    <row r="472" ht="36" customHeight="1" spans="1:7">
      <c r="A472" s="449" t="s">
        <v>882</v>
      </c>
      <c r="B472" s="328" t="s">
        <v>883</v>
      </c>
      <c r="C472" s="360"/>
      <c r="D472" s="360"/>
      <c r="E472" s="361" t="str">
        <f t="shared" si="26"/>
        <v/>
      </c>
      <c r="F472" s="297" t="str">
        <f t="shared" si="24"/>
        <v>否</v>
      </c>
      <c r="G472" s="194" t="str">
        <f t="shared" si="25"/>
        <v>项</v>
      </c>
    </row>
    <row r="473" ht="36" customHeight="1" spans="1:7">
      <c r="A473" s="448" t="s">
        <v>884</v>
      </c>
      <c r="B473" s="322" t="s">
        <v>885</v>
      </c>
      <c r="C473" s="357">
        <f>SUM(C474:C479)</f>
        <v>32</v>
      </c>
      <c r="D473" s="357">
        <f>SUM(D474:D479)</f>
        <v>26</v>
      </c>
      <c r="E473" s="358">
        <f t="shared" si="26"/>
        <v>-0.188</v>
      </c>
      <c r="F473" s="297" t="str">
        <f t="shared" si="24"/>
        <v>是</v>
      </c>
      <c r="G473" s="194" t="str">
        <f t="shared" si="25"/>
        <v>款</v>
      </c>
    </row>
    <row r="474" ht="36" customHeight="1" spans="1:7">
      <c r="A474" s="449" t="s">
        <v>886</v>
      </c>
      <c r="B474" s="328" t="s">
        <v>832</v>
      </c>
      <c r="C474" s="360"/>
      <c r="D474" s="360"/>
      <c r="E474" s="361" t="str">
        <f t="shared" si="26"/>
        <v/>
      </c>
      <c r="F474" s="297" t="str">
        <f t="shared" si="24"/>
        <v>否</v>
      </c>
      <c r="G474" s="194" t="str">
        <f t="shared" si="25"/>
        <v>项</v>
      </c>
    </row>
    <row r="475" ht="36" customHeight="1" spans="1:7">
      <c r="A475" s="449" t="s">
        <v>887</v>
      </c>
      <c r="B475" s="328" t="s">
        <v>888</v>
      </c>
      <c r="C475" s="360">
        <v>32</v>
      </c>
      <c r="D475" s="360">
        <v>26</v>
      </c>
      <c r="E475" s="361">
        <f t="shared" si="26"/>
        <v>-0.188</v>
      </c>
      <c r="F475" s="297" t="str">
        <f t="shared" si="24"/>
        <v>是</v>
      </c>
      <c r="G475" s="194" t="str">
        <f t="shared" si="25"/>
        <v>项</v>
      </c>
    </row>
    <row r="476" ht="36" customHeight="1" spans="1:7">
      <c r="A476" s="449" t="s">
        <v>889</v>
      </c>
      <c r="B476" s="328" t="s">
        <v>890</v>
      </c>
      <c r="C476" s="360"/>
      <c r="D476" s="360"/>
      <c r="E476" s="361" t="str">
        <f t="shared" si="26"/>
        <v/>
      </c>
      <c r="F476" s="297" t="str">
        <f t="shared" si="24"/>
        <v>否</v>
      </c>
      <c r="G476" s="194" t="str">
        <f t="shared" si="25"/>
        <v>项</v>
      </c>
    </row>
    <row r="477" ht="36" customHeight="1" spans="1:7">
      <c r="A477" s="449" t="s">
        <v>891</v>
      </c>
      <c r="B477" s="328" t="s">
        <v>892</v>
      </c>
      <c r="C477" s="360"/>
      <c r="D477" s="360"/>
      <c r="E477" s="361" t="str">
        <f t="shared" si="26"/>
        <v/>
      </c>
      <c r="F477" s="297" t="str">
        <f t="shared" si="24"/>
        <v>否</v>
      </c>
      <c r="G477" s="194" t="str">
        <f t="shared" si="25"/>
        <v>项</v>
      </c>
    </row>
    <row r="478" ht="36" customHeight="1" spans="1:7">
      <c r="A478" s="449" t="s">
        <v>893</v>
      </c>
      <c r="B478" s="328" t="s">
        <v>894</v>
      </c>
      <c r="C478" s="360">
        <v>0</v>
      </c>
      <c r="D478" s="360">
        <v>0</v>
      </c>
      <c r="E478" s="361" t="str">
        <f t="shared" si="26"/>
        <v/>
      </c>
      <c r="F478" s="297" t="str">
        <f t="shared" si="24"/>
        <v>否</v>
      </c>
      <c r="G478" s="194" t="str">
        <f t="shared" si="25"/>
        <v>项</v>
      </c>
    </row>
    <row r="479" ht="36" customHeight="1" spans="1:7">
      <c r="A479" s="449" t="s">
        <v>895</v>
      </c>
      <c r="B479" s="328" t="s">
        <v>896</v>
      </c>
      <c r="C479" s="360"/>
      <c r="D479" s="360"/>
      <c r="E479" s="361" t="str">
        <f t="shared" si="26"/>
        <v/>
      </c>
      <c r="F479" s="297" t="str">
        <f t="shared" si="24"/>
        <v>否</v>
      </c>
      <c r="G479" s="194" t="str">
        <f t="shared" si="25"/>
        <v>项</v>
      </c>
    </row>
    <row r="480" ht="36" customHeight="1" spans="1:7">
      <c r="A480" s="448" t="s">
        <v>897</v>
      </c>
      <c r="B480" s="322" t="s">
        <v>898</v>
      </c>
      <c r="C480" s="357">
        <f>SUM(C481:C483)</f>
        <v>0</v>
      </c>
      <c r="D480" s="357">
        <f>SUM(D481:D483)</f>
        <v>0</v>
      </c>
      <c r="E480" s="358" t="str">
        <f t="shared" si="26"/>
        <v/>
      </c>
      <c r="F480" s="297" t="str">
        <f t="shared" si="24"/>
        <v>否</v>
      </c>
      <c r="G480" s="194" t="str">
        <f t="shared" si="25"/>
        <v>款</v>
      </c>
    </row>
    <row r="481" ht="36" customHeight="1" spans="1:7">
      <c r="A481" s="449" t="s">
        <v>899</v>
      </c>
      <c r="B481" s="328" t="s">
        <v>900</v>
      </c>
      <c r="C481" s="360"/>
      <c r="D481" s="360"/>
      <c r="E481" s="361" t="str">
        <f t="shared" si="26"/>
        <v/>
      </c>
      <c r="F481" s="297" t="str">
        <f t="shared" si="24"/>
        <v>否</v>
      </c>
      <c r="G481" s="194" t="str">
        <f t="shared" si="25"/>
        <v>项</v>
      </c>
    </row>
    <row r="482" ht="36" customHeight="1" spans="1:7">
      <c r="A482" s="449" t="s">
        <v>901</v>
      </c>
      <c r="B482" s="328" t="s">
        <v>902</v>
      </c>
      <c r="C482" s="360"/>
      <c r="D482" s="360"/>
      <c r="E482" s="361" t="str">
        <f t="shared" si="26"/>
        <v/>
      </c>
      <c r="F482" s="297" t="str">
        <f t="shared" si="24"/>
        <v>否</v>
      </c>
      <c r="G482" s="194" t="str">
        <f t="shared" si="25"/>
        <v>项</v>
      </c>
    </row>
    <row r="483" ht="36" customHeight="1" spans="1:7">
      <c r="A483" s="449" t="s">
        <v>903</v>
      </c>
      <c r="B483" s="328" t="s">
        <v>904</v>
      </c>
      <c r="C483" s="360">
        <v>0</v>
      </c>
      <c r="D483" s="360">
        <v>0</v>
      </c>
      <c r="E483" s="361" t="str">
        <f t="shared" si="26"/>
        <v/>
      </c>
      <c r="F483" s="297" t="str">
        <f t="shared" si="24"/>
        <v>否</v>
      </c>
      <c r="G483" s="194" t="str">
        <f t="shared" si="25"/>
        <v>项</v>
      </c>
    </row>
    <row r="484" ht="36" customHeight="1" spans="1:7">
      <c r="A484" s="448" t="s">
        <v>905</v>
      </c>
      <c r="B484" s="322" t="s">
        <v>906</v>
      </c>
      <c r="C484" s="357">
        <f>SUM(C485:C487)</f>
        <v>0</v>
      </c>
      <c r="D484" s="357">
        <f>SUM(D485:D487)</f>
        <v>0</v>
      </c>
      <c r="E484" s="358" t="str">
        <f t="shared" si="26"/>
        <v/>
      </c>
      <c r="F484" s="297" t="str">
        <f t="shared" si="24"/>
        <v>否</v>
      </c>
      <c r="G484" s="194" t="str">
        <f t="shared" si="25"/>
        <v>款</v>
      </c>
    </row>
    <row r="485" ht="36" customHeight="1" spans="1:7">
      <c r="A485" s="449" t="s">
        <v>907</v>
      </c>
      <c r="B485" s="328" t="s">
        <v>908</v>
      </c>
      <c r="C485" s="360"/>
      <c r="D485" s="360"/>
      <c r="E485" s="361" t="str">
        <f t="shared" si="26"/>
        <v/>
      </c>
      <c r="F485" s="297" t="str">
        <f t="shared" si="24"/>
        <v>否</v>
      </c>
      <c r="G485" s="194" t="str">
        <f t="shared" si="25"/>
        <v>项</v>
      </c>
    </row>
    <row r="486" ht="36" customHeight="1" spans="1:7">
      <c r="A486" s="449" t="s">
        <v>909</v>
      </c>
      <c r="B486" s="328" t="s">
        <v>910</v>
      </c>
      <c r="C486" s="360"/>
      <c r="D486" s="360"/>
      <c r="E486" s="361" t="str">
        <f t="shared" si="26"/>
        <v/>
      </c>
      <c r="F486" s="297" t="str">
        <f t="shared" si="24"/>
        <v>否</v>
      </c>
      <c r="G486" s="194" t="str">
        <f t="shared" si="25"/>
        <v>项</v>
      </c>
    </row>
    <row r="487" ht="36" customHeight="1" spans="1:7">
      <c r="A487" s="449" t="s">
        <v>911</v>
      </c>
      <c r="B487" s="328" t="s">
        <v>912</v>
      </c>
      <c r="C487" s="360">
        <v>0</v>
      </c>
      <c r="D487" s="360">
        <v>0</v>
      </c>
      <c r="E487" s="361" t="str">
        <f t="shared" si="26"/>
        <v/>
      </c>
      <c r="F487" s="297" t="str">
        <f t="shared" si="24"/>
        <v>否</v>
      </c>
      <c r="G487" s="194" t="str">
        <f t="shared" si="25"/>
        <v>项</v>
      </c>
    </row>
    <row r="488" ht="36" customHeight="1" spans="1:7">
      <c r="A488" s="448" t="s">
        <v>913</v>
      </c>
      <c r="B488" s="322" t="s">
        <v>914</v>
      </c>
      <c r="C488" s="357">
        <f>SUM(C489:C492)</f>
        <v>28</v>
      </c>
      <c r="D488" s="357">
        <f>SUM(D489:D492)</f>
        <v>0</v>
      </c>
      <c r="E488" s="358">
        <f t="shared" si="26"/>
        <v>-1</v>
      </c>
      <c r="F488" s="297" t="str">
        <f t="shared" si="24"/>
        <v>是</v>
      </c>
      <c r="G488" s="194" t="str">
        <f t="shared" si="25"/>
        <v>款</v>
      </c>
    </row>
    <row r="489" ht="36" customHeight="1" spans="1:7">
      <c r="A489" s="449" t="s">
        <v>915</v>
      </c>
      <c r="B489" s="328" t="s">
        <v>916</v>
      </c>
      <c r="C489" s="360"/>
      <c r="D489" s="360"/>
      <c r="E489" s="361" t="str">
        <f t="shared" si="26"/>
        <v/>
      </c>
      <c r="F489" s="297" t="str">
        <f t="shared" si="24"/>
        <v>否</v>
      </c>
      <c r="G489" s="194" t="str">
        <f t="shared" si="25"/>
        <v>项</v>
      </c>
    </row>
    <row r="490" ht="36" customHeight="1" spans="1:7">
      <c r="A490" s="449" t="s">
        <v>917</v>
      </c>
      <c r="B490" s="328" t="s">
        <v>918</v>
      </c>
      <c r="C490" s="360">
        <v>0</v>
      </c>
      <c r="D490" s="360">
        <v>0</v>
      </c>
      <c r="E490" s="361" t="str">
        <f t="shared" si="26"/>
        <v/>
      </c>
      <c r="F490" s="297" t="str">
        <f t="shared" si="24"/>
        <v>否</v>
      </c>
      <c r="G490" s="194" t="str">
        <f t="shared" si="25"/>
        <v>项</v>
      </c>
    </row>
    <row r="491" ht="36" customHeight="1" spans="1:7">
      <c r="A491" s="449" t="s">
        <v>919</v>
      </c>
      <c r="B491" s="328" t="s">
        <v>920</v>
      </c>
      <c r="C491" s="360"/>
      <c r="D491" s="360"/>
      <c r="E491" s="361" t="str">
        <f t="shared" si="26"/>
        <v/>
      </c>
      <c r="F491" s="297" t="str">
        <f t="shared" si="24"/>
        <v>否</v>
      </c>
      <c r="G491" s="194" t="str">
        <f t="shared" si="25"/>
        <v>项</v>
      </c>
    </row>
    <row r="492" ht="36" customHeight="1" spans="1:7">
      <c r="A492" s="449" t="s">
        <v>921</v>
      </c>
      <c r="B492" s="328" t="s">
        <v>922</v>
      </c>
      <c r="C492" s="360">
        <v>28</v>
      </c>
      <c r="D492" s="360"/>
      <c r="E492" s="361">
        <f t="shared" si="26"/>
        <v>-1</v>
      </c>
      <c r="F492" s="297" t="str">
        <f t="shared" si="24"/>
        <v>是</v>
      </c>
      <c r="G492" s="194" t="str">
        <f t="shared" si="25"/>
        <v>项</v>
      </c>
    </row>
    <row r="493" ht="36" customHeight="1" spans="1:7">
      <c r="A493" s="448" t="s">
        <v>923</v>
      </c>
      <c r="B493" s="453" t="s">
        <v>530</v>
      </c>
      <c r="C493" s="454"/>
      <c r="D493" s="454"/>
      <c r="E493" s="358" t="str">
        <f t="shared" si="26"/>
        <v/>
      </c>
      <c r="F493" s="297" t="str">
        <f t="shared" si="24"/>
        <v>否</v>
      </c>
      <c r="G493" s="194" t="str">
        <f t="shared" si="25"/>
        <v>项</v>
      </c>
    </row>
    <row r="494" ht="36" customHeight="1" spans="1:7">
      <c r="A494" s="448" t="s">
        <v>82</v>
      </c>
      <c r="B494" s="322" t="s">
        <v>83</v>
      </c>
      <c r="C494" s="357">
        <f>SUM(C495,C511,C519,C530,C539,C549,)</f>
        <v>2280</v>
      </c>
      <c r="D494" s="357">
        <f>SUM(D495,D511,D519,D530,D539,D549,)</f>
        <v>1386</v>
      </c>
      <c r="E494" s="358">
        <f t="shared" si="26"/>
        <v>-0.392</v>
      </c>
      <c r="F494" s="297" t="str">
        <f t="shared" si="24"/>
        <v>是</v>
      </c>
      <c r="G494" s="194" t="str">
        <f t="shared" si="25"/>
        <v>类</v>
      </c>
    </row>
    <row r="495" ht="36" customHeight="1" spans="1:7">
      <c r="A495" s="448" t="s">
        <v>924</v>
      </c>
      <c r="B495" s="322" t="s">
        <v>925</v>
      </c>
      <c r="C495" s="357">
        <f>SUM(C496:C510)</f>
        <v>1679</v>
      </c>
      <c r="D495" s="357">
        <f>SUM(D496:D510)</f>
        <v>909</v>
      </c>
      <c r="E495" s="358">
        <f t="shared" si="26"/>
        <v>-0.459</v>
      </c>
      <c r="F495" s="297" t="str">
        <f t="shared" si="24"/>
        <v>是</v>
      </c>
      <c r="G495" s="194" t="str">
        <f t="shared" si="25"/>
        <v>款</v>
      </c>
    </row>
    <row r="496" ht="36" customHeight="1" spans="1:7">
      <c r="A496" s="449" t="s">
        <v>926</v>
      </c>
      <c r="B496" s="328" t="s">
        <v>140</v>
      </c>
      <c r="C496" s="360">
        <v>559</v>
      </c>
      <c r="D496" s="360">
        <v>573</v>
      </c>
      <c r="E496" s="361">
        <f t="shared" si="26"/>
        <v>0.025</v>
      </c>
      <c r="F496" s="297" t="str">
        <f t="shared" si="24"/>
        <v>是</v>
      </c>
      <c r="G496" s="194" t="str">
        <f t="shared" si="25"/>
        <v>项</v>
      </c>
    </row>
    <row r="497" ht="36" customHeight="1" spans="1:7">
      <c r="A497" s="449" t="s">
        <v>927</v>
      </c>
      <c r="B497" s="328" t="s">
        <v>142</v>
      </c>
      <c r="C497" s="360">
        <v>9</v>
      </c>
      <c r="D497" s="360">
        <v>31</v>
      </c>
      <c r="E497" s="361">
        <f t="shared" si="26"/>
        <v>2.444</v>
      </c>
      <c r="F497" s="297" t="str">
        <f t="shared" si="24"/>
        <v>是</v>
      </c>
      <c r="G497" s="194" t="str">
        <f t="shared" si="25"/>
        <v>项</v>
      </c>
    </row>
    <row r="498" ht="36" customHeight="1" spans="1:7">
      <c r="A498" s="449" t="s">
        <v>928</v>
      </c>
      <c r="B498" s="328" t="s">
        <v>144</v>
      </c>
      <c r="C498" s="360"/>
      <c r="D498" s="360"/>
      <c r="E498" s="361" t="str">
        <f t="shared" si="26"/>
        <v/>
      </c>
      <c r="F498" s="297" t="str">
        <f t="shared" si="24"/>
        <v>否</v>
      </c>
      <c r="G498" s="194" t="str">
        <f t="shared" si="25"/>
        <v>项</v>
      </c>
    </row>
    <row r="499" ht="36" customHeight="1" spans="1:7">
      <c r="A499" s="449" t="s">
        <v>929</v>
      </c>
      <c r="B499" s="328" t="s">
        <v>930</v>
      </c>
      <c r="C499" s="360"/>
      <c r="D499" s="360"/>
      <c r="E499" s="361" t="str">
        <f t="shared" si="26"/>
        <v/>
      </c>
      <c r="F499" s="297" t="str">
        <f t="shared" ref="F499:F562" si="27">IF(LEN(A499)=3,"是",IF(B499&lt;&gt;"",IF(SUM(C499:D499)&lt;&gt;0,"是","否"),"是"))</f>
        <v>否</v>
      </c>
      <c r="G499" s="194" t="str">
        <f t="shared" ref="G499:G562" si="28">IF(LEN(A499)=3,"类",IF(LEN(A499)=5,"款","项"))</f>
        <v>项</v>
      </c>
    </row>
    <row r="500" ht="36" customHeight="1" spans="1:7">
      <c r="A500" s="449" t="s">
        <v>931</v>
      </c>
      <c r="B500" s="328" t="s">
        <v>932</v>
      </c>
      <c r="C500" s="360">
        <v>5</v>
      </c>
      <c r="D500" s="360">
        <v>20</v>
      </c>
      <c r="E500" s="361">
        <f t="shared" si="26"/>
        <v>3</v>
      </c>
      <c r="F500" s="297" t="str">
        <f t="shared" si="27"/>
        <v>是</v>
      </c>
      <c r="G500" s="194" t="str">
        <f t="shared" si="28"/>
        <v>项</v>
      </c>
    </row>
    <row r="501" ht="36" customHeight="1" spans="1:7">
      <c r="A501" s="449" t="s">
        <v>933</v>
      </c>
      <c r="B501" s="328" t="s">
        <v>934</v>
      </c>
      <c r="C501" s="360">
        <v>0</v>
      </c>
      <c r="D501" s="360">
        <v>0</v>
      </c>
      <c r="E501" s="361" t="str">
        <f t="shared" si="26"/>
        <v/>
      </c>
      <c r="F501" s="297" t="str">
        <f t="shared" si="27"/>
        <v>否</v>
      </c>
      <c r="G501" s="194" t="str">
        <f t="shared" si="28"/>
        <v>项</v>
      </c>
    </row>
    <row r="502" ht="36" customHeight="1" spans="1:7">
      <c r="A502" s="449" t="s">
        <v>935</v>
      </c>
      <c r="B502" s="328" t="s">
        <v>936</v>
      </c>
      <c r="C502" s="360"/>
      <c r="D502" s="360"/>
      <c r="E502" s="361" t="str">
        <f t="shared" si="26"/>
        <v/>
      </c>
      <c r="F502" s="297" t="str">
        <f t="shared" si="27"/>
        <v>否</v>
      </c>
      <c r="G502" s="194" t="str">
        <f t="shared" si="28"/>
        <v>项</v>
      </c>
    </row>
    <row r="503" ht="36" customHeight="1" spans="1:7">
      <c r="A503" s="449" t="s">
        <v>937</v>
      </c>
      <c r="B503" s="328" t="s">
        <v>938</v>
      </c>
      <c r="C503" s="360"/>
      <c r="D503" s="360"/>
      <c r="E503" s="361" t="str">
        <f t="shared" si="26"/>
        <v/>
      </c>
      <c r="F503" s="297" t="str">
        <f t="shared" si="27"/>
        <v>否</v>
      </c>
      <c r="G503" s="194" t="str">
        <f t="shared" si="28"/>
        <v>项</v>
      </c>
    </row>
    <row r="504" ht="36" customHeight="1" spans="1:7">
      <c r="A504" s="449" t="s">
        <v>939</v>
      </c>
      <c r="B504" s="328" t="s">
        <v>940</v>
      </c>
      <c r="C504" s="360">
        <v>304</v>
      </c>
      <c r="D504" s="360">
        <v>5</v>
      </c>
      <c r="E504" s="361">
        <f t="shared" si="26"/>
        <v>-0.984</v>
      </c>
      <c r="F504" s="297" t="str">
        <f t="shared" si="27"/>
        <v>是</v>
      </c>
      <c r="G504" s="194" t="str">
        <f t="shared" si="28"/>
        <v>项</v>
      </c>
    </row>
    <row r="505" ht="36" customHeight="1" spans="1:7">
      <c r="A505" s="449" t="s">
        <v>941</v>
      </c>
      <c r="B505" s="328" t="s">
        <v>942</v>
      </c>
      <c r="C505" s="360"/>
      <c r="D505" s="360"/>
      <c r="E505" s="361" t="str">
        <f t="shared" si="26"/>
        <v/>
      </c>
      <c r="F505" s="297" t="str">
        <f t="shared" si="27"/>
        <v>否</v>
      </c>
      <c r="G505" s="194" t="str">
        <f t="shared" si="28"/>
        <v>项</v>
      </c>
    </row>
    <row r="506" ht="36" customHeight="1" spans="1:7">
      <c r="A506" s="449" t="s">
        <v>943</v>
      </c>
      <c r="B506" s="328" t="s">
        <v>944</v>
      </c>
      <c r="C506" s="360">
        <v>18</v>
      </c>
      <c r="D506" s="360">
        <v>100</v>
      </c>
      <c r="E506" s="361">
        <f t="shared" si="26"/>
        <v>4.556</v>
      </c>
      <c r="F506" s="297" t="str">
        <f t="shared" si="27"/>
        <v>是</v>
      </c>
      <c r="G506" s="194" t="str">
        <f t="shared" si="28"/>
        <v>项</v>
      </c>
    </row>
    <row r="507" ht="36" customHeight="1" spans="1:7">
      <c r="A507" s="449" t="s">
        <v>945</v>
      </c>
      <c r="B507" s="328" t="s">
        <v>946</v>
      </c>
      <c r="C507" s="360"/>
      <c r="D507" s="360"/>
      <c r="E507" s="361" t="str">
        <f t="shared" si="26"/>
        <v/>
      </c>
      <c r="F507" s="297" t="str">
        <f t="shared" si="27"/>
        <v>否</v>
      </c>
      <c r="G507" s="194" t="str">
        <f t="shared" si="28"/>
        <v>项</v>
      </c>
    </row>
    <row r="508" ht="36" customHeight="1" spans="1:7">
      <c r="A508" s="449" t="s">
        <v>947</v>
      </c>
      <c r="B508" s="328" t="s">
        <v>948</v>
      </c>
      <c r="C508" s="360"/>
      <c r="D508" s="360">
        <v>168</v>
      </c>
      <c r="E508" s="361" t="str">
        <f t="shared" si="26"/>
        <v/>
      </c>
      <c r="F508" s="297" t="str">
        <f t="shared" si="27"/>
        <v>是</v>
      </c>
      <c r="G508" s="194" t="str">
        <f t="shared" si="28"/>
        <v>项</v>
      </c>
    </row>
    <row r="509" ht="36" customHeight="1" spans="1:7">
      <c r="A509" s="449" t="s">
        <v>949</v>
      </c>
      <c r="B509" s="328" t="s">
        <v>950</v>
      </c>
      <c r="C509" s="360"/>
      <c r="D509" s="360"/>
      <c r="E509" s="361" t="str">
        <f t="shared" si="26"/>
        <v/>
      </c>
      <c r="F509" s="297" t="str">
        <f t="shared" si="27"/>
        <v>否</v>
      </c>
      <c r="G509" s="194" t="str">
        <f t="shared" si="28"/>
        <v>项</v>
      </c>
    </row>
    <row r="510" ht="36" customHeight="1" spans="1:7">
      <c r="A510" s="449" t="s">
        <v>951</v>
      </c>
      <c r="B510" s="328" t="s">
        <v>952</v>
      </c>
      <c r="C510" s="360">
        <v>784</v>
      </c>
      <c r="D510" s="360">
        <v>12</v>
      </c>
      <c r="E510" s="361">
        <f t="shared" si="26"/>
        <v>-0.985</v>
      </c>
      <c r="F510" s="297" t="str">
        <f t="shared" si="27"/>
        <v>是</v>
      </c>
      <c r="G510" s="194" t="str">
        <f t="shared" si="28"/>
        <v>项</v>
      </c>
    </row>
    <row r="511" ht="36" customHeight="1" spans="1:7">
      <c r="A511" s="448" t="s">
        <v>953</v>
      </c>
      <c r="B511" s="322" t="s">
        <v>954</v>
      </c>
      <c r="C511" s="357">
        <f>SUM(C512:C518)</f>
        <v>141</v>
      </c>
      <c r="D511" s="357">
        <f>SUM(D512:D518)</f>
        <v>167</v>
      </c>
      <c r="E511" s="358">
        <f t="shared" si="26"/>
        <v>0.184</v>
      </c>
      <c r="F511" s="297" t="str">
        <f t="shared" si="27"/>
        <v>是</v>
      </c>
      <c r="G511" s="194" t="str">
        <f t="shared" si="28"/>
        <v>款</v>
      </c>
    </row>
    <row r="512" ht="36" customHeight="1" spans="1:7">
      <c r="A512" s="449" t="s">
        <v>955</v>
      </c>
      <c r="B512" s="328" t="s">
        <v>140</v>
      </c>
      <c r="C512" s="360">
        <v>0</v>
      </c>
      <c r="D512" s="360">
        <v>0</v>
      </c>
      <c r="E512" s="361" t="str">
        <f t="shared" si="26"/>
        <v/>
      </c>
      <c r="F512" s="297" t="str">
        <f t="shared" si="27"/>
        <v>否</v>
      </c>
      <c r="G512" s="194" t="str">
        <f t="shared" si="28"/>
        <v>项</v>
      </c>
    </row>
    <row r="513" ht="36" customHeight="1" spans="1:7">
      <c r="A513" s="449" t="s">
        <v>956</v>
      </c>
      <c r="B513" s="328" t="s">
        <v>142</v>
      </c>
      <c r="C513" s="360">
        <v>0</v>
      </c>
      <c r="D513" s="360">
        <v>0</v>
      </c>
      <c r="E513" s="361" t="str">
        <f t="shared" si="26"/>
        <v/>
      </c>
      <c r="F513" s="297" t="str">
        <f t="shared" si="27"/>
        <v>否</v>
      </c>
      <c r="G513" s="194" t="str">
        <f t="shared" si="28"/>
        <v>项</v>
      </c>
    </row>
    <row r="514" ht="36" customHeight="1" spans="1:7">
      <c r="A514" s="449" t="s">
        <v>957</v>
      </c>
      <c r="B514" s="328" t="s">
        <v>144</v>
      </c>
      <c r="C514" s="360">
        <v>0</v>
      </c>
      <c r="D514" s="360">
        <v>0</v>
      </c>
      <c r="E514" s="361" t="str">
        <f t="shared" si="26"/>
        <v/>
      </c>
      <c r="F514" s="297" t="str">
        <f t="shared" si="27"/>
        <v>否</v>
      </c>
      <c r="G514" s="194" t="str">
        <f t="shared" si="28"/>
        <v>项</v>
      </c>
    </row>
    <row r="515" ht="36" customHeight="1" spans="1:7">
      <c r="A515" s="449" t="s">
        <v>958</v>
      </c>
      <c r="B515" s="328" t="s">
        <v>959</v>
      </c>
      <c r="C515" s="360">
        <v>10</v>
      </c>
      <c r="D515" s="360">
        <v>35</v>
      </c>
      <c r="E515" s="361">
        <f t="shared" si="26"/>
        <v>2.5</v>
      </c>
      <c r="F515" s="297" t="str">
        <f t="shared" si="27"/>
        <v>是</v>
      </c>
      <c r="G515" s="194" t="str">
        <f t="shared" si="28"/>
        <v>项</v>
      </c>
    </row>
    <row r="516" ht="36" customHeight="1" spans="1:7">
      <c r="A516" s="449" t="s">
        <v>960</v>
      </c>
      <c r="B516" s="328" t="s">
        <v>961</v>
      </c>
      <c r="C516" s="360">
        <v>131</v>
      </c>
      <c r="D516" s="360">
        <v>132</v>
      </c>
      <c r="E516" s="361">
        <f t="shared" si="26"/>
        <v>0.008</v>
      </c>
      <c r="F516" s="297" t="str">
        <f t="shared" si="27"/>
        <v>是</v>
      </c>
      <c r="G516" s="194" t="str">
        <f t="shared" si="28"/>
        <v>项</v>
      </c>
    </row>
    <row r="517" ht="36" customHeight="1" spans="1:7">
      <c r="A517" s="449" t="s">
        <v>962</v>
      </c>
      <c r="B517" s="328" t="s">
        <v>963</v>
      </c>
      <c r="C517" s="360"/>
      <c r="D517" s="360">
        <v>0</v>
      </c>
      <c r="E517" s="361" t="str">
        <f t="shared" si="26"/>
        <v/>
      </c>
      <c r="F517" s="297" t="str">
        <f t="shared" si="27"/>
        <v>否</v>
      </c>
      <c r="G517" s="194" t="str">
        <f t="shared" si="28"/>
        <v>项</v>
      </c>
    </row>
    <row r="518" ht="36" customHeight="1" spans="1:7">
      <c r="A518" s="449" t="s">
        <v>964</v>
      </c>
      <c r="B518" s="328" t="s">
        <v>965</v>
      </c>
      <c r="C518" s="360"/>
      <c r="D518" s="360"/>
      <c r="E518" s="361" t="str">
        <f t="shared" si="26"/>
        <v/>
      </c>
      <c r="F518" s="297" t="str">
        <f t="shared" si="27"/>
        <v>否</v>
      </c>
      <c r="G518" s="194" t="str">
        <f t="shared" si="28"/>
        <v>项</v>
      </c>
    </row>
    <row r="519" ht="36" customHeight="1" spans="1:7">
      <c r="A519" s="448" t="s">
        <v>966</v>
      </c>
      <c r="B519" s="322" t="s">
        <v>967</v>
      </c>
      <c r="C519" s="357">
        <f>SUM(C520:C529)</f>
        <v>50</v>
      </c>
      <c r="D519" s="357">
        <f>SUM(D520:D529)</f>
        <v>0</v>
      </c>
      <c r="E519" s="358">
        <f t="shared" si="26"/>
        <v>-1</v>
      </c>
      <c r="F519" s="297" t="str">
        <f t="shared" si="27"/>
        <v>是</v>
      </c>
      <c r="G519" s="194" t="str">
        <f t="shared" si="28"/>
        <v>款</v>
      </c>
    </row>
    <row r="520" ht="36" customHeight="1" spans="1:7">
      <c r="A520" s="449" t="s">
        <v>968</v>
      </c>
      <c r="B520" s="328" t="s">
        <v>140</v>
      </c>
      <c r="C520" s="360"/>
      <c r="D520" s="360"/>
      <c r="E520" s="361" t="str">
        <f t="shared" si="26"/>
        <v/>
      </c>
      <c r="F520" s="297" t="str">
        <f t="shared" si="27"/>
        <v>否</v>
      </c>
      <c r="G520" s="194" t="str">
        <f t="shared" si="28"/>
        <v>项</v>
      </c>
    </row>
    <row r="521" ht="36" customHeight="1" spans="1:7">
      <c r="A521" s="449" t="s">
        <v>969</v>
      </c>
      <c r="B521" s="328" t="s">
        <v>142</v>
      </c>
      <c r="C521" s="360">
        <v>50</v>
      </c>
      <c r="D521" s="360">
        <v>0</v>
      </c>
      <c r="E521" s="361">
        <f t="shared" si="26"/>
        <v>-1</v>
      </c>
      <c r="F521" s="297" t="str">
        <f t="shared" si="27"/>
        <v>是</v>
      </c>
      <c r="G521" s="194" t="str">
        <f t="shared" si="28"/>
        <v>项</v>
      </c>
    </row>
    <row r="522" ht="36" customHeight="1" spans="1:7">
      <c r="A522" s="449" t="s">
        <v>970</v>
      </c>
      <c r="B522" s="328" t="s">
        <v>144</v>
      </c>
      <c r="C522" s="360"/>
      <c r="D522" s="360"/>
      <c r="E522" s="361" t="str">
        <f t="shared" si="26"/>
        <v/>
      </c>
      <c r="F522" s="297" t="str">
        <f t="shared" si="27"/>
        <v>否</v>
      </c>
      <c r="G522" s="194" t="str">
        <f t="shared" si="28"/>
        <v>项</v>
      </c>
    </row>
    <row r="523" ht="36" customHeight="1" spans="1:7">
      <c r="A523" s="449" t="s">
        <v>971</v>
      </c>
      <c r="B523" s="328" t="s">
        <v>972</v>
      </c>
      <c r="C523" s="360"/>
      <c r="D523" s="360"/>
      <c r="E523" s="361" t="str">
        <f t="shared" si="26"/>
        <v/>
      </c>
      <c r="F523" s="297" t="str">
        <f t="shared" si="27"/>
        <v>否</v>
      </c>
      <c r="G523" s="194" t="str">
        <f t="shared" si="28"/>
        <v>项</v>
      </c>
    </row>
    <row r="524" ht="36" customHeight="1" spans="1:7">
      <c r="A524" s="449" t="s">
        <v>973</v>
      </c>
      <c r="B524" s="328" t="s">
        <v>974</v>
      </c>
      <c r="C524" s="360">
        <v>0</v>
      </c>
      <c r="D524" s="360">
        <v>0</v>
      </c>
      <c r="E524" s="361" t="str">
        <f t="shared" si="26"/>
        <v/>
      </c>
      <c r="F524" s="297" t="str">
        <f t="shared" si="27"/>
        <v>否</v>
      </c>
      <c r="G524" s="194" t="str">
        <f t="shared" si="28"/>
        <v>项</v>
      </c>
    </row>
    <row r="525" ht="36" customHeight="1" spans="1:7">
      <c r="A525" s="449" t="s">
        <v>975</v>
      </c>
      <c r="B525" s="328" t="s">
        <v>976</v>
      </c>
      <c r="C525" s="360"/>
      <c r="D525" s="360"/>
      <c r="E525" s="361" t="str">
        <f t="shared" si="26"/>
        <v/>
      </c>
      <c r="F525" s="297" t="str">
        <f t="shared" si="27"/>
        <v>否</v>
      </c>
      <c r="G525" s="194" t="str">
        <f t="shared" si="28"/>
        <v>项</v>
      </c>
    </row>
    <row r="526" ht="36" customHeight="1" spans="1:7">
      <c r="A526" s="449" t="s">
        <v>977</v>
      </c>
      <c r="B526" s="328" t="s">
        <v>978</v>
      </c>
      <c r="C526" s="360"/>
      <c r="D526" s="360"/>
      <c r="E526" s="361" t="str">
        <f t="shared" si="26"/>
        <v/>
      </c>
      <c r="F526" s="297" t="str">
        <f t="shared" si="27"/>
        <v>否</v>
      </c>
      <c r="G526" s="194" t="str">
        <f t="shared" si="28"/>
        <v>项</v>
      </c>
    </row>
    <row r="527" ht="36" customHeight="1" spans="1:7">
      <c r="A527" s="449" t="s">
        <v>979</v>
      </c>
      <c r="B527" s="328" t="s">
        <v>980</v>
      </c>
      <c r="C527" s="360"/>
      <c r="D527" s="360"/>
      <c r="E527" s="361" t="str">
        <f t="shared" si="26"/>
        <v/>
      </c>
      <c r="F527" s="297" t="str">
        <f t="shared" si="27"/>
        <v>否</v>
      </c>
      <c r="G527" s="194" t="str">
        <f t="shared" si="28"/>
        <v>项</v>
      </c>
    </row>
    <row r="528" ht="36" customHeight="1" spans="1:7">
      <c r="A528" s="449" t="s">
        <v>981</v>
      </c>
      <c r="B528" s="328" t="s">
        <v>982</v>
      </c>
      <c r="C528" s="360"/>
      <c r="D528" s="360"/>
      <c r="E528" s="361" t="str">
        <f t="shared" si="26"/>
        <v/>
      </c>
      <c r="F528" s="297" t="str">
        <f t="shared" si="27"/>
        <v>否</v>
      </c>
      <c r="G528" s="194" t="str">
        <f t="shared" si="28"/>
        <v>项</v>
      </c>
    </row>
    <row r="529" ht="36" customHeight="1" spans="1:7">
      <c r="A529" s="449" t="s">
        <v>983</v>
      </c>
      <c r="B529" s="328" t="s">
        <v>984</v>
      </c>
      <c r="C529" s="360"/>
      <c r="D529" s="360"/>
      <c r="E529" s="361" t="str">
        <f t="shared" si="26"/>
        <v/>
      </c>
      <c r="F529" s="297" t="str">
        <f t="shared" si="27"/>
        <v>否</v>
      </c>
      <c r="G529" s="194" t="str">
        <f t="shared" si="28"/>
        <v>项</v>
      </c>
    </row>
    <row r="530" ht="36" customHeight="1" spans="1:7">
      <c r="A530" s="448" t="s">
        <v>985</v>
      </c>
      <c r="B530" s="322" t="s">
        <v>986</v>
      </c>
      <c r="C530" s="357">
        <f>SUM(C531:C538)</f>
        <v>0</v>
      </c>
      <c r="D530" s="357">
        <f>SUM(D531:D538)</f>
        <v>0</v>
      </c>
      <c r="E530" s="358" t="str">
        <f t="shared" ref="E530:E593" si="29">IF(C530&gt;0,D530/C530-1,IF(C530&lt;0,-(D530/C530-1),""))</f>
        <v/>
      </c>
      <c r="F530" s="297" t="str">
        <f t="shared" si="27"/>
        <v>否</v>
      </c>
      <c r="G530" s="194" t="str">
        <f t="shared" si="28"/>
        <v>款</v>
      </c>
    </row>
    <row r="531" ht="36" customHeight="1" spans="1:7">
      <c r="A531" s="449" t="s">
        <v>987</v>
      </c>
      <c r="B531" s="328" t="s">
        <v>140</v>
      </c>
      <c r="C531" s="360">
        <v>0</v>
      </c>
      <c r="D531" s="360">
        <v>0</v>
      </c>
      <c r="E531" s="361" t="str">
        <f t="shared" si="29"/>
        <v/>
      </c>
      <c r="F531" s="297" t="str">
        <f t="shared" si="27"/>
        <v>否</v>
      </c>
      <c r="G531" s="194" t="str">
        <f t="shared" si="28"/>
        <v>项</v>
      </c>
    </row>
    <row r="532" ht="36" customHeight="1" spans="1:7">
      <c r="A532" s="449" t="s">
        <v>988</v>
      </c>
      <c r="B532" s="328" t="s">
        <v>142</v>
      </c>
      <c r="C532" s="360">
        <v>0</v>
      </c>
      <c r="D532" s="360">
        <v>0</v>
      </c>
      <c r="E532" s="361" t="str">
        <f t="shared" si="29"/>
        <v/>
      </c>
      <c r="F532" s="297" t="str">
        <f t="shared" si="27"/>
        <v>否</v>
      </c>
      <c r="G532" s="194" t="str">
        <f t="shared" si="28"/>
        <v>项</v>
      </c>
    </row>
    <row r="533" ht="36" customHeight="1" spans="1:7">
      <c r="A533" s="449" t="s">
        <v>989</v>
      </c>
      <c r="B533" s="328" t="s">
        <v>144</v>
      </c>
      <c r="C533" s="360">
        <v>0</v>
      </c>
      <c r="D533" s="360">
        <v>0</v>
      </c>
      <c r="E533" s="361" t="str">
        <f t="shared" si="29"/>
        <v/>
      </c>
      <c r="F533" s="297" t="str">
        <f t="shared" si="27"/>
        <v>否</v>
      </c>
      <c r="G533" s="194" t="str">
        <f t="shared" si="28"/>
        <v>项</v>
      </c>
    </row>
    <row r="534" ht="36" customHeight="1" spans="1:7">
      <c r="A534" s="449" t="s">
        <v>990</v>
      </c>
      <c r="B534" s="328" t="s">
        <v>991</v>
      </c>
      <c r="C534" s="360">
        <v>0</v>
      </c>
      <c r="D534" s="360">
        <v>0</v>
      </c>
      <c r="E534" s="361" t="str">
        <f t="shared" si="29"/>
        <v/>
      </c>
      <c r="F534" s="297" t="str">
        <f t="shared" si="27"/>
        <v>否</v>
      </c>
      <c r="G534" s="194" t="str">
        <f t="shared" si="28"/>
        <v>项</v>
      </c>
    </row>
    <row r="535" ht="36" customHeight="1" spans="1:7">
      <c r="A535" s="449" t="s">
        <v>992</v>
      </c>
      <c r="B535" s="328" t="s">
        <v>993</v>
      </c>
      <c r="C535" s="360"/>
      <c r="D535" s="360"/>
      <c r="E535" s="361" t="str">
        <f t="shared" si="29"/>
        <v/>
      </c>
      <c r="F535" s="297" t="str">
        <f t="shared" si="27"/>
        <v>否</v>
      </c>
      <c r="G535" s="194" t="str">
        <f t="shared" si="28"/>
        <v>项</v>
      </c>
    </row>
    <row r="536" ht="36" customHeight="1" spans="1:7">
      <c r="A536" s="449" t="s">
        <v>994</v>
      </c>
      <c r="B536" s="328" t="s">
        <v>995</v>
      </c>
      <c r="C536" s="360">
        <v>0</v>
      </c>
      <c r="D536" s="360">
        <v>0</v>
      </c>
      <c r="E536" s="361" t="str">
        <f t="shared" si="29"/>
        <v/>
      </c>
      <c r="F536" s="297" t="str">
        <f t="shared" si="27"/>
        <v>否</v>
      </c>
      <c r="G536" s="194" t="str">
        <f t="shared" si="28"/>
        <v>项</v>
      </c>
    </row>
    <row r="537" ht="36" customHeight="1" spans="1:7">
      <c r="A537" s="449" t="s">
        <v>996</v>
      </c>
      <c r="B537" s="328" t="s">
        <v>997</v>
      </c>
      <c r="C537" s="360"/>
      <c r="D537" s="360"/>
      <c r="E537" s="361" t="str">
        <f t="shared" si="29"/>
        <v/>
      </c>
      <c r="F537" s="297" t="str">
        <f t="shared" si="27"/>
        <v>否</v>
      </c>
      <c r="G537" s="194" t="str">
        <f t="shared" si="28"/>
        <v>项</v>
      </c>
    </row>
    <row r="538" ht="36" customHeight="1" spans="1:7">
      <c r="A538" s="449" t="s">
        <v>998</v>
      </c>
      <c r="B538" s="328" t="s">
        <v>999</v>
      </c>
      <c r="C538" s="360">
        <v>0</v>
      </c>
      <c r="D538" s="360"/>
      <c r="E538" s="361" t="str">
        <f t="shared" si="29"/>
        <v/>
      </c>
      <c r="F538" s="297" t="str">
        <f t="shared" si="27"/>
        <v>否</v>
      </c>
      <c r="G538" s="194" t="str">
        <f t="shared" si="28"/>
        <v>项</v>
      </c>
    </row>
    <row r="539" ht="36" customHeight="1" spans="1:7">
      <c r="A539" s="448" t="s">
        <v>1000</v>
      </c>
      <c r="B539" s="322" t="s">
        <v>1001</v>
      </c>
      <c r="C539" s="357">
        <f>SUM(C540:C548)</f>
        <v>360</v>
      </c>
      <c r="D539" s="357">
        <f>SUM(D540:D548)</f>
        <v>310</v>
      </c>
      <c r="E539" s="358">
        <f t="shared" si="29"/>
        <v>-0.139</v>
      </c>
      <c r="F539" s="297" t="str">
        <f t="shared" si="27"/>
        <v>是</v>
      </c>
      <c r="G539" s="194" t="str">
        <f t="shared" si="28"/>
        <v>款</v>
      </c>
    </row>
    <row r="540" ht="36" customHeight="1" spans="1:7">
      <c r="A540" s="449" t="s">
        <v>1002</v>
      </c>
      <c r="B540" s="328" t="s">
        <v>140</v>
      </c>
      <c r="C540" s="360">
        <v>266</v>
      </c>
      <c r="D540" s="360">
        <v>259</v>
      </c>
      <c r="E540" s="361">
        <f t="shared" si="29"/>
        <v>-0.026</v>
      </c>
      <c r="F540" s="297" t="str">
        <f t="shared" si="27"/>
        <v>是</v>
      </c>
      <c r="G540" s="194" t="str">
        <f t="shared" si="28"/>
        <v>项</v>
      </c>
    </row>
    <row r="541" ht="36" customHeight="1" spans="1:7">
      <c r="A541" s="449" t="s">
        <v>1003</v>
      </c>
      <c r="B541" s="328" t="s">
        <v>142</v>
      </c>
      <c r="C541" s="360">
        <v>55</v>
      </c>
      <c r="D541" s="360">
        <v>51</v>
      </c>
      <c r="E541" s="361">
        <f t="shared" si="29"/>
        <v>-0.073</v>
      </c>
      <c r="F541" s="297" t="str">
        <f t="shared" si="27"/>
        <v>是</v>
      </c>
      <c r="G541" s="194" t="str">
        <f t="shared" si="28"/>
        <v>项</v>
      </c>
    </row>
    <row r="542" ht="36" customHeight="1" spans="1:7">
      <c r="A542" s="449" t="s">
        <v>1004</v>
      </c>
      <c r="B542" s="328" t="s">
        <v>144</v>
      </c>
      <c r="C542" s="360"/>
      <c r="D542" s="360"/>
      <c r="E542" s="361" t="str">
        <f t="shared" si="29"/>
        <v/>
      </c>
      <c r="F542" s="297" t="str">
        <f t="shared" si="27"/>
        <v>否</v>
      </c>
      <c r="G542" s="194" t="str">
        <f t="shared" si="28"/>
        <v>项</v>
      </c>
    </row>
    <row r="543" ht="36" customHeight="1" spans="1:7">
      <c r="A543" s="449" t="s">
        <v>1005</v>
      </c>
      <c r="B543" s="328" t="s">
        <v>1006</v>
      </c>
      <c r="C543" s="360"/>
      <c r="D543" s="360"/>
      <c r="E543" s="361" t="str">
        <f t="shared" si="29"/>
        <v/>
      </c>
      <c r="F543" s="297" t="str">
        <f t="shared" si="27"/>
        <v>否</v>
      </c>
      <c r="G543" s="194" t="str">
        <f t="shared" si="28"/>
        <v>项</v>
      </c>
    </row>
    <row r="544" ht="36" customHeight="1" spans="1:7">
      <c r="A544" s="449" t="s">
        <v>1007</v>
      </c>
      <c r="B544" s="328" t="s">
        <v>1008</v>
      </c>
      <c r="C544" s="360"/>
      <c r="D544" s="360"/>
      <c r="E544" s="361" t="str">
        <f t="shared" si="29"/>
        <v/>
      </c>
      <c r="F544" s="297" t="str">
        <f t="shared" si="27"/>
        <v>否</v>
      </c>
      <c r="G544" s="194" t="str">
        <f t="shared" si="28"/>
        <v>项</v>
      </c>
    </row>
    <row r="545" ht="36" customHeight="1" spans="1:7">
      <c r="A545" s="449" t="s">
        <v>1009</v>
      </c>
      <c r="B545" s="328" t="s">
        <v>1010</v>
      </c>
      <c r="C545" s="360"/>
      <c r="D545" s="360"/>
      <c r="E545" s="361" t="str">
        <f t="shared" si="29"/>
        <v/>
      </c>
      <c r="F545" s="297" t="str">
        <f t="shared" si="27"/>
        <v>否</v>
      </c>
      <c r="G545" s="194" t="str">
        <f t="shared" si="28"/>
        <v>项</v>
      </c>
    </row>
    <row r="546" ht="36" customHeight="1" spans="1:7">
      <c r="A546" s="459" t="s">
        <v>1011</v>
      </c>
      <c r="B546" s="328" t="s">
        <v>1012</v>
      </c>
      <c r="C546" s="360"/>
      <c r="D546" s="360"/>
      <c r="E546" s="361" t="str">
        <f t="shared" si="29"/>
        <v/>
      </c>
      <c r="F546" s="297" t="str">
        <f t="shared" si="27"/>
        <v>否</v>
      </c>
      <c r="G546" s="194" t="str">
        <f t="shared" si="28"/>
        <v>项</v>
      </c>
    </row>
    <row r="547" ht="36" customHeight="1" spans="1:7">
      <c r="A547" s="459" t="s">
        <v>1013</v>
      </c>
      <c r="B547" s="328" t="s">
        <v>1014</v>
      </c>
      <c r="C547" s="360"/>
      <c r="D547" s="360"/>
      <c r="E547" s="361" t="str">
        <f t="shared" si="29"/>
        <v/>
      </c>
      <c r="F547" s="297" t="str">
        <f t="shared" si="27"/>
        <v>否</v>
      </c>
      <c r="G547" s="194" t="str">
        <f t="shared" si="28"/>
        <v>项</v>
      </c>
    </row>
    <row r="548" ht="36" customHeight="1" spans="1:7">
      <c r="A548" s="449" t="s">
        <v>1015</v>
      </c>
      <c r="B548" s="328" t="s">
        <v>1016</v>
      </c>
      <c r="C548" s="360">
        <v>39</v>
      </c>
      <c r="D548" s="360"/>
      <c r="E548" s="361">
        <f t="shared" si="29"/>
        <v>-1</v>
      </c>
      <c r="F548" s="297" t="str">
        <f t="shared" si="27"/>
        <v>是</v>
      </c>
      <c r="G548" s="194" t="str">
        <f t="shared" si="28"/>
        <v>项</v>
      </c>
    </row>
    <row r="549" ht="36" customHeight="1" spans="1:7">
      <c r="A549" s="448" t="s">
        <v>1017</v>
      </c>
      <c r="B549" s="322" t="s">
        <v>1018</v>
      </c>
      <c r="C549" s="357">
        <f>SUM(C550:C552)</f>
        <v>50</v>
      </c>
      <c r="D549" s="357">
        <f>SUM(D550:D552)</f>
        <v>0</v>
      </c>
      <c r="E549" s="358">
        <f t="shared" si="29"/>
        <v>-1</v>
      </c>
      <c r="F549" s="297" t="str">
        <f t="shared" si="27"/>
        <v>是</v>
      </c>
      <c r="G549" s="194" t="str">
        <f t="shared" si="28"/>
        <v>款</v>
      </c>
    </row>
    <row r="550" ht="36" customHeight="1" spans="1:7">
      <c r="A550" s="449" t="s">
        <v>1019</v>
      </c>
      <c r="B550" s="328" t="s">
        <v>1020</v>
      </c>
      <c r="C550" s="360">
        <v>25</v>
      </c>
      <c r="D550" s="360"/>
      <c r="E550" s="361">
        <f t="shared" si="29"/>
        <v>-1</v>
      </c>
      <c r="F550" s="297" t="str">
        <f t="shared" si="27"/>
        <v>是</v>
      </c>
      <c r="G550" s="194" t="str">
        <f t="shared" si="28"/>
        <v>项</v>
      </c>
    </row>
    <row r="551" ht="36" customHeight="1" spans="1:7">
      <c r="A551" s="449" t="s">
        <v>1021</v>
      </c>
      <c r="B551" s="328" t="s">
        <v>1022</v>
      </c>
      <c r="C551" s="360"/>
      <c r="D551" s="360"/>
      <c r="E551" s="361" t="str">
        <f t="shared" si="29"/>
        <v/>
      </c>
      <c r="F551" s="297" t="str">
        <f t="shared" si="27"/>
        <v>否</v>
      </c>
      <c r="G551" s="194" t="str">
        <f t="shared" si="28"/>
        <v>项</v>
      </c>
    </row>
    <row r="552" ht="36" customHeight="1" spans="1:7">
      <c r="A552" s="449" t="s">
        <v>1023</v>
      </c>
      <c r="B552" s="328" t="s">
        <v>1024</v>
      </c>
      <c r="C552" s="360">
        <v>25</v>
      </c>
      <c r="D552" s="360"/>
      <c r="E552" s="361">
        <f t="shared" si="29"/>
        <v>-1</v>
      </c>
      <c r="F552" s="297" t="str">
        <f t="shared" si="27"/>
        <v>是</v>
      </c>
      <c r="G552" s="194" t="str">
        <f t="shared" si="28"/>
        <v>项</v>
      </c>
    </row>
    <row r="553" ht="36" customHeight="1" spans="1:7">
      <c r="A553" s="452" t="s">
        <v>1025</v>
      </c>
      <c r="B553" s="453" t="s">
        <v>530</v>
      </c>
      <c r="C553" s="454"/>
      <c r="D553" s="454"/>
      <c r="E553" s="358" t="str">
        <f t="shared" si="29"/>
        <v/>
      </c>
      <c r="F553" s="297" t="str">
        <f t="shared" si="27"/>
        <v>否</v>
      </c>
      <c r="G553" s="194" t="str">
        <f t="shared" si="28"/>
        <v>项</v>
      </c>
    </row>
    <row r="554" ht="36" customHeight="1" spans="1:7">
      <c r="A554" s="448" t="s">
        <v>84</v>
      </c>
      <c r="B554" s="322" t="s">
        <v>85</v>
      </c>
      <c r="C554" s="357">
        <f>SUM(C555,C574,C582,C584,C593,C597,C607,C615,C622,C630,C639,C644,C647,C650,C653,C656,C659,C663,C668,C676,C679)</f>
        <v>34289</v>
      </c>
      <c r="D554" s="357">
        <f>SUM(D555,D574,D582,D584,D593,D597,D607,D615,D622,D630,D639,D644,D647,D650,D653,D656,D659,D663,D668,D676,D679)</f>
        <v>30399</v>
      </c>
      <c r="E554" s="358">
        <f t="shared" si="29"/>
        <v>-0.113</v>
      </c>
      <c r="F554" s="297" t="str">
        <f t="shared" si="27"/>
        <v>是</v>
      </c>
      <c r="G554" s="194" t="str">
        <f t="shared" si="28"/>
        <v>类</v>
      </c>
    </row>
    <row r="555" ht="36" customHeight="1" spans="1:7">
      <c r="A555" s="448" t="s">
        <v>1026</v>
      </c>
      <c r="B555" s="322" t="s">
        <v>1027</v>
      </c>
      <c r="C555" s="357">
        <f>SUM(C556:C573)</f>
        <v>1090</v>
      </c>
      <c r="D555" s="357">
        <f>SUM(D556:D573)</f>
        <v>1177</v>
      </c>
      <c r="E555" s="358">
        <f t="shared" si="29"/>
        <v>0.08</v>
      </c>
      <c r="F555" s="297" t="str">
        <f t="shared" si="27"/>
        <v>是</v>
      </c>
      <c r="G555" s="194" t="str">
        <f t="shared" si="28"/>
        <v>款</v>
      </c>
    </row>
    <row r="556" ht="36" customHeight="1" spans="1:7">
      <c r="A556" s="449" t="s">
        <v>1028</v>
      </c>
      <c r="B556" s="328" t="s">
        <v>140</v>
      </c>
      <c r="C556" s="360">
        <v>923</v>
      </c>
      <c r="D556" s="360">
        <v>674</v>
      </c>
      <c r="E556" s="361">
        <f t="shared" si="29"/>
        <v>-0.27</v>
      </c>
      <c r="F556" s="297" t="str">
        <f t="shared" si="27"/>
        <v>是</v>
      </c>
      <c r="G556" s="194" t="str">
        <f t="shared" si="28"/>
        <v>项</v>
      </c>
    </row>
    <row r="557" ht="36" customHeight="1" spans="1:7">
      <c r="A557" s="449" t="s">
        <v>1029</v>
      </c>
      <c r="B557" s="328" t="s">
        <v>142</v>
      </c>
      <c r="C557" s="360">
        <v>8</v>
      </c>
      <c r="D557" s="360">
        <v>12</v>
      </c>
      <c r="E557" s="361">
        <f t="shared" si="29"/>
        <v>0.5</v>
      </c>
      <c r="F557" s="297" t="str">
        <f t="shared" si="27"/>
        <v>是</v>
      </c>
      <c r="G557" s="194" t="str">
        <f t="shared" si="28"/>
        <v>项</v>
      </c>
    </row>
    <row r="558" ht="36" customHeight="1" spans="1:7">
      <c r="A558" s="449" t="s">
        <v>1030</v>
      </c>
      <c r="B558" s="328" t="s">
        <v>144</v>
      </c>
      <c r="C558" s="360"/>
      <c r="D558" s="360"/>
      <c r="E558" s="361" t="str">
        <f t="shared" si="29"/>
        <v/>
      </c>
      <c r="F558" s="297" t="str">
        <f t="shared" si="27"/>
        <v>否</v>
      </c>
      <c r="G558" s="194" t="str">
        <f t="shared" si="28"/>
        <v>项</v>
      </c>
    </row>
    <row r="559" ht="36" customHeight="1" spans="1:7">
      <c r="A559" s="449" t="s">
        <v>1031</v>
      </c>
      <c r="B559" s="328" t="s">
        <v>1032</v>
      </c>
      <c r="C559" s="360">
        <v>0</v>
      </c>
      <c r="D559" s="360">
        <v>4</v>
      </c>
      <c r="E559" s="361" t="str">
        <f t="shared" si="29"/>
        <v/>
      </c>
      <c r="F559" s="297" t="str">
        <f t="shared" si="27"/>
        <v>是</v>
      </c>
      <c r="G559" s="194" t="str">
        <f t="shared" si="28"/>
        <v>项</v>
      </c>
    </row>
    <row r="560" ht="36" customHeight="1" spans="1:7">
      <c r="A560" s="449" t="s">
        <v>1033</v>
      </c>
      <c r="B560" s="328" t="s">
        <v>1034</v>
      </c>
      <c r="C560" s="360">
        <v>0</v>
      </c>
      <c r="D560" s="360">
        <v>0</v>
      </c>
      <c r="E560" s="361" t="str">
        <f t="shared" si="29"/>
        <v/>
      </c>
      <c r="F560" s="297" t="str">
        <f t="shared" si="27"/>
        <v>否</v>
      </c>
      <c r="G560" s="194" t="str">
        <f t="shared" si="28"/>
        <v>项</v>
      </c>
    </row>
    <row r="561" ht="36" customHeight="1" spans="1:7">
      <c r="A561" s="449" t="s">
        <v>1035</v>
      </c>
      <c r="B561" s="328" t="s">
        <v>1036</v>
      </c>
      <c r="C561" s="360">
        <v>0</v>
      </c>
      <c r="D561" s="360">
        <v>0</v>
      </c>
      <c r="E561" s="361" t="str">
        <f t="shared" si="29"/>
        <v/>
      </c>
      <c r="F561" s="297" t="str">
        <f t="shared" si="27"/>
        <v>否</v>
      </c>
      <c r="G561" s="194" t="str">
        <f t="shared" si="28"/>
        <v>项</v>
      </c>
    </row>
    <row r="562" ht="36" customHeight="1" spans="1:7">
      <c r="A562" s="449" t="s">
        <v>1037</v>
      </c>
      <c r="B562" s="328" t="s">
        <v>1038</v>
      </c>
      <c r="C562" s="360">
        <v>10</v>
      </c>
      <c r="D562" s="360"/>
      <c r="E562" s="361">
        <f t="shared" si="29"/>
        <v>-1</v>
      </c>
      <c r="F562" s="297" t="str">
        <f t="shared" si="27"/>
        <v>是</v>
      </c>
      <c r="G562" s="194" t="str">
        <f t="shared" si="28"/>
        <v>项</v>
      </c>
    </row>
    <row r="563" ht="36" customHeight="1" spans="1:7">
      <c r="A563" s="449" t="s">
        <v>1039</v>
      </c>
      <c r="B563" s="328" t="s">
        <v>241</v>
      </c>
      <c r="C563" s="360"/>
      <c r="D563" s="360"/>
      <c r="E563" s="361" t="str">
        <f t="shared" si="29"/>
        <v/>
      </c>
      <c r="F563" s="297" t="str">
        <f t="shared" ref="F563:F626" si="30">IF(LEN(A563)=3,"是",IF(B563&lt;&gt;"",IF(SUM(C563:D563)&lt;&gt;0,"是","否"),"是"))</f>
        <v>否</v>
      </c>
      <c r="G563" s="194" t="str">
        <f t="shared" ref="G563:G626" si="31">IF(LEN(A563)=3,"类",IF(LEN(A563)=5,"款","项"))</f>
        <v>项</v>
      </c>
    </row>
    <row r="564" ht="36" customHeight="1" spans="1:7">
      <c r="A564" s="449" t="s">
        <v>1040</v>
      </c>
      <c r="B564" s="328" t="s">
        <v>1041</v>
      </c>
      <c r="C564" s="360"/>
      <c r="D564" s="360"/>
      <c r="E564" s="361" t="str">
        <f t="shared" si="29"/>
        <v/>
      </c>
      <c r="F564" s="297" t="str">
        <f t="shared" si="30"/>
        <v>否</v>
      </c>
      <c r="G564" s="194" t="str">
        <f t="shared" si="31"/>
        <v>项</v>
      </c>
    </row>
    <row r="565" ht="36" customHeight="1" spans="1:7">
      <c r="A565" s="449" t="s">
        <v>1042</v>
      </c>
      <c r="B565" s="328" t="s">
        <v>1043</v>
      </c>
      <c r="C565" s="360"/>
      <c r="D565" s="360"/>
      <c r="E565" s="361" t="str">
        <f t="shared" si="29"/>
        <v/>
      </c>
      <c r="F565" s="297" t="str">
        <f t="shared" si="30"/>
        <v>否</v>
      </c>
      <c r="G565" s="194" t="str">
        <f t="shared" si="31"/>
        <v>项</v>
      </c>
    </row>
    <row r="566" ht="36" customHeight="1" spans="1:7">
      <c r="A566" s="449" t="s">
        <v>1044</v>
      </c>
      <c r="B566" s="328" t="s">
        <v>1045</v>
      </c>
      <c r="C566" s="360"/>
      <c r="D566" s="360"/>
      <c r="E566" s="361" t="str">
        <f t="shared" si="29"/>
        <v/>
      </c>
      <c r="F566" s="297" t="str">
        <f t="shared" si="30"/>
        <v>否</v>
      </c>
      <c r="G566" s="194" t="str">
        <f t="shared" si="31"/>
        <v>项</v>
      </c>
    </row>
    <row r="567" ht="36" customHeight="1" spans="1:7">
      <c r="A567" s="449" t="s">
        <v>1046</v>
      </c>
      <c r="B567" s="328" t="s">
        <v>1047</v>
      </c>
      <c r="C567" s="360">
        <v>0</v>
      </c>
      <c r="D567" s="360">
        <v>0</v>
      </c>
      <c r="E567" s="361" t="str">
        <f t="shared" si="29"/>
        <v/>
      </c>
      <c r="F567" s="297" t="str">
        <f t="shared" si="30"/>
        <v>否</v>
      </c>
      <c r="G567" s="194" t="str">
        <f t="shared" si="31"/>
        <v>项</v>
      </c>
    </row>
    <row r="568" ht="36" customHeight="1" spans="1:7">
      <c r="A568" s="451">
        <v>2080113</v>
      </c>
      <c r="B568" s="458" t="s">
        <v>307</v>
      </c>
      <c r="C568" s="360">
        <v>0</v>
      </c>
      <c r="D568" s="360">
        <v>0</v>
      </c>
      <c r="E568" s="361" t="str">
        <f t="shared" si="29"/>
        <v/>
      </c>
      <c r="F568" s="297" t="str">
        <f t="shared" si="30"/>
        <v>否</v>
      </c>
      <c r="G568" s="194" t="str">
        <f t="shared" si="31"/>
        <v>项</v>
      </c>
    </row>
    <row r="569" ht="36" customHeight="1" spans="1:7">
      <c r="A569" s="451">
        <v>2080114</v>
      </c>
      <c r="B569" s="458" t="s">
        <v>309</v>
      </c>
      <c r="C569" s="360">
        <v>0</v>
      </c>
      <c r="D569" s="360">
        <v>0</v>
      </c>
      <c r="E569" s="361" t="str">
        <f t="shared" si="29"/>
        <v/>
      </c>
      <c r="F569" s="297" t="str">
        <f t="shared" si="30"/>
        <v>否</v>
      </c>
      <c r="G569" s="194" t="str">
        <f t="shared" si="31"/>
        <v>项</v>
      </c>
    </row>
    <row r="570" ht="36" customHeight="1" spans="1:7">
      <c r="A570" s="451">
        <v>2080115</v>
      </c>
      <c r="B570" s="458" t="s">
        <v>311</v>
      </c>
      <c r="C570" s="360">
        <v>0</v>
      </c>
      <c r="D570" s="360">
        <v>0</v>
      </c>
      <c r="E570" s="361" t="str">
        <f t="shared" si="29"/>
        <v/>
      </c>
      <c r="F570" s="297" t="str">
        <f t="shared" si="30"/>
        <v>否</v>
      </c>
      <c r="G570" s="194" t="str">
        <f t="shared" si="31"/>
        <v>项</v>
      </c>
    </row>
    <row r="571" ht="36" customHeight="1" spans="1:7">
      <c r="A571" s="451">
        <v>2080116</v>
      </c>
      <c r="B571" s="458" t="s">
        <v>313</v>
      </c>
      <c r="C571" s="360"/>
      <c r="D571" s="360"/>
      <c r="E571" s="361" t="str">
        <f t="shared" si="29"/>
        <v/>
      </c>
      <c r="F571" s="297" t="str">
        <f t="shared" si="30"/>
        <v>否</v>
      </c>
      <c r="G571" s="194" t="str">
        <f t="shared" si="31"/>
        <v>项</v>
      </c>
    </row>
    <row r="572" ht="36" customHeight="1" spans="1:7">
      <c r="A572" s="451">
        <v>2080150</v>
      </c>
      <c r="B572" s="458" t="s">
        <v>158</v>
      </c>
      <c r="C572" s="360">
        <v>51</v>
      </c>
      <c r="D572" s="360">
        <v>461</v>
      </c>
      <c r="E572" s="361">
        <f t="shared" si="29"/>
        <v>8.039</v>
      </c>
      <c r="F572" s="297" t="str">
        <f t="shared" si="30"/>
        <v>是</v>
      </c>
      <c r="G572" s="194" t="str">
        <f t="shared" si="31"/>
        <v>项</v>
      </c>
    </row>
    <row r="573" ht="36" customHeight="1" spans="1:7">
      <c r="A573" s="449" t="s">
        <v>1048</v>
      </c>
      <c r="B573" s="328" t="s">
        <v>1049</v>
      </c>
      <c r="C573" s="360">
        <v>98</v>
      </c>
      <c r="D573" s="360">
        <v>26</v>
      </c>
      <c r="E573" s="361">
        <f t="shared" si="29"/>
        <v>-0.735</v>
      </c>
      <c r="F573" s="297" t="str">
        <f t="shared" si="30"/>
        <v>是</v>
      </c>
      <c r="G573" s="194" t="str">
        <f t="shared" si="31"/>
        <v>项</v>
      </c>
    </row>
    <row r="574" ht="36" customHeight="1" spans="1:7">
      <c r="A574" s="448" t="s">
        <v>1050</v>
      </c>
      <c r="B574" s="322" t="s">
        <v>1051</v>
      </c>
      <c r="C574" s="357">
        <f>SUM(C575:C581)</f>
        <v>480</v>
      </c>
      <c r="D574" s="357">
        <f>SUM(D575:D581)</f>
        <v>420</v>
      </c>
      <c r="E574" s="358">
        <f t="shared" si="29"/>
        <v>-0.125</v>
      </c>
      <c r="F574" s="297" t="str">
        <f t="shared" si="30"/>
        <v>是</v>
      </c>
      <c r="G574" s="194" t="str">
        <f t="shared" si="31"/>
        <v>款</v>
      </c>
    </row>
    <row r="575" ht="36" customHeight="1" spans="1:7">
      <c r="A575" s="449" t="s">
        <v>1052</v>
      </c>
      <c r="B575" s="328" t="s">
        <v>140</v>
      </c>
      <c r="C575" s="360">
        <v>293</v>
      </c>
      <c r="D575" s="360">
        <v>280</v>
      </c>
      <c r="E575" s="361">
        <f t="shared" si="29"/>
        <v>-0.044</v>
      </c>
      <c r="F575" s="297" t="str">
        <f t="shared" si="30"/>
        <v>是</v>
      </c>
      <c r="G575" s="194" t="str">
        <f t="shared" si="31"/>
        <v>项</v>
      </c>
    </row>
    <row r="576" ht="36" customHeight="1" spans="1:7">
      <c r="A576" s="449" t="s">
        <v>1053</v>
      </c>
      <c r="B576" s="328" t="s">
        <v>142</v>
      </c>
      <c r="C576" s="360">
        <v>4</v>
      </c>
      <c r="D576" s="360">
        <v>11</v>
      </c>
      <c r="E576" s="361">
        <f t="shared" si="29"/>
        <v>1.75</v>
      </c>
      <c r="F576" s="297" t="str">
        <f t="shared" si="30"/>
        <v>是</v>
      </c>
      <c r="G576" s="194" t="str">
        <f t="shared" si="31"/>
        <v>项</v>
      </c>
    </row>
    <row r="577" ht="36" customHeight="1" spans="1:7">
      <c r="A577" s="449" t="s">
        <v>1054</v>
      </c>
      <c r="B577" s="328" t="s">
        <v>144</v>
      </c>
      <c r="C577" s="360"/>
      <c r="D577" s="360"/>
      <c r="E577" s="361" t="str">
        <f t="shared" si="29"/>
        <v/>
      </c>
      <c r="F577" s="297" t="str">
        <f t="shared" si="30"/>
        <v>否</v>
      </c>
      <c r="G577" s="194" t="str">
        <f t="shared" si="31"/>
        <v>项</v>
      </c>
    </row>
    <row r="578" ht="36" customHeight="1" spans="1:7">
      <c r="A578" s="449" t="s">
        <v>1055</v>
      </c>
      <c r="B578" s="328" t="s">
        <v>1056</v>
      </c>
      <c r="C578" s="360"/>
      <c r="D578" s="360"/>
      <c r="E578" s="361" t="str">
        <f t="shared" si="29"/>
        <v/>
      </c>
      <c r="F578" s="297" t="str">
        <f t="shared" si="30"/>
        <v>否</v>
      </c>
      <c r="G578" s="194" t="str">
        <f t="shared" si="31"/>
        <v>项</v>
      </c>
    </row>
    <row r="579" ht="36" customHeight="1" spans="1:7">
      <c r="A579" s="449" t="s">
        <v>1057</v>
      </c>
      <c r="B579" s="328" t="s">
        <v>1058</v>
      </c>
      <c r="C579" s="360">
        <v>10</v>
      </c>
      <c r="D579" s="360"/>
      <c r="E579" s="361">
        <f t="shared" si="29"/>
        <v>-1</v>
      </c>
      <c r="F579" s="297" t="str">
        <f t="shared" si="30"/>
        <v>是</v>
      </c>
      <c r="G579" s="194" t="str">
        <f t="shared" si="31"/>
        <v>项</v>
      </c>
    </row>
    <row r="580" ht="36" customHeight="1" spans="1:7">
      <c r="A580" s="449" t="s">
        <v>1059</v>
      </c>
      <c r="B580" s="328" t="s">
        <v>1060</v>
      </c>
      <c r="C580" s="360">
        <v>165</v>
      </c>
      <c r="D580" s="360"/>
      <c r="E580" s="361">
        <f t="shared" si="29"/>
        <v>-1</v>
      </c>
      <c r="F580" s="297" t="str">
        <f t="shared" si="30"/>
        <v>是</v>
      </c>
      <c r="G580" s="194" t="str">
        <f t="shared" si="31"/>
        <v>项</v>
      </c>
    </row>
    <row r="581" ht="36" customHeight="1" spans="1:7">
      <c r="A581" s="449" t="s">
        <v>1061</v>
      </c>
      <c r="B581" s="328" t="s">
        <v>1062</v>
      </c>
      <c r="C581" s="360">
        <v>8</v>
      </c>
      <c r="D581" s="360">
        <v>129</v>
      </c>
      <c r="E581" s="361">
        <f t="shared" si="29"/>
        <v>15.125</v>
      </c>
      <c r="F581" s="297" t="str">
        <f t="shared" si="30"/>
        <v>是</v>
      </c>
      <c r="G581" s="194" t="str">
        <f t="shared" si="31"/>
        <v>项</v>
      </c>
    </row>
    <row r="582" ht="36" customHeight="1" spans="1:7">
      <c r="A582" s="448" t="s">
        <v>1063</v>
      </c>
      <c r="B582" s="322" t="s">
        <v>1064</v>
      </c>
      <c r="C582" s="357">
        <f>SUM(C583:C583)</f>
        <v>0</v>
      </c>
      <c r="D582" s="357">
        <f>SUM(D583:D583)</f>
        <v>0</v>
      </c>
      <c r="E582" s="358" t="str">
        <f t="shared" si="29"/>
        <v/>
      </c>
      <c r="F582" s="297" t="str">
        <f t="shared" si="30"/>
        <v>否</v>
      </c>
      <c r="G582" s="194" t="str">
        <f t="shared" si="31"/>
        <v>款</v>
      </c>
    </row>
    <row r="583" ht="36" customHeight="1" spans="1:7">
      <c r="A583" s="449" t="s">
        <v>1065</v>
      </c>
      <c r="B583" s="328" t="s">
        <v>1066</v>
      </c>
      <c r="C583" s="360">
        <v>0</v>
      </c>
      <c r="D583" s="360">
        <v>0</v>
      </c>
      <c r="E583" s="361" t="str">
        <f t="shared" si="29"/>
        <v/>
      </c>
      <c r="F583" s="297" t="str">
        <f t="shared" si="30"/>
        <v>否</v>
      </c>
      <c r="G583" s="194" t="str">
        <f t="shared" si="31"/>
        <v>项</v>
      </c>
    </row>
    <row r="584" ht="36" customHeight="1" spans="1:7">
      <c r="A584" s="448" t="s">
        <v>1067</v>
      </c>
      <c r="B584" s="322" t="s">
        <v>1068</v>
      </c>
      <c r="C584" s="357">
        <f>SUM(C585:C592)</f>
        <v>13620</v>
      </c>
      <c r="D584" s="357">
        <f>SUM(D585:D592)</f>
        <v>15588</v>
      </c>
      <c r="E584" s="358">
        <f t="shared" si="29"/>
        <v>0.144</v>
      </c>
      <c r="F584" s="297" t="str">
        <f t="shared" si="30"/>
        <v>是</v>
      </c>
      <c r="G584" s="194" t="str">
        <f t="shared" si="31"/>
        <v>款</v>
      </c>
    </row>
    <row r="585" ht="36" customHeight="1" spans="1:7">
      <c r="A585" s="449" t="s">
        <v>1069</v>
      </c>
      <c r="B585" s="328" t="s">
        <v>1070</v>
      </c>
      <c r="C585" s="360">
        <v>1867</v>
      </c>
      <c r="D585" s="360">
        <v>1939</v>
      </c>
      <c r="E585" s="361">
        <f t="shared" si="29"/>
        <v>0.039</v>
      </c>
      <c r="F585" s="297" t="str">
        <f t="shared" si="30"/>
        <v>是</v>
      </c>
      <c r="G585" s="194" t="str">
        <f t="shared" si="31"/>
        <v>项</v>
      </c>
    </row>
    <row r="586" ht="36" customHeight="1" spans="1:7">
      <c r="A586" s="449" t="s">
        <v>1071</v>
      </c>
      <c r="B586" s="328" t="s">
        <v>1072</v>
      </c>
      <c r="C586" s="360">
        <v>3293</v>
      </c>
      <c r="D586" s="360">
        <v>3530</v>
      </c>
      <c r="E586" s="361">
        <f t="shared" si="29"/>
        <v>0.072</v>
      </c>
      <c r="F586" s="297" t="str">
        <f t="shared" si="30"/>
        <v>是</v>
      </c>
      <c r="G586" s="194" t="str">
        <f t="shared" si="31"/>
        <v>项</v>
      </c>
    </row>
    <row r="587" ht="36" customHeight="1" spans="1:7">
      <c r="A587" s="449" t="s">
        <v>1073</v>
      </c>
      <c r="B587" s="328" t="s">
        <v>1074</v>
      </c>
      <c r="C587" s="360"/>
      <c r="D587" s="360"/>
      <c r="E587" s="361" t="str">
        <f t="shared" si="29"/>
        <v/>
      </c>
      <c r="F587" s="297" t="str">
        <f t="shared" si="30"/>
        <v>否</v>
      </c>
      <c r="G587" s="194" t="str">
        <f t="shared" si="31"/>
        <v>项</v>
      </c>
    </row>
    <row r="588" ht="36" customHeight="1" spans="1:7">
      <c r="A588" s="449" t="s">
        <v>1075</v>
      </c>
      <c r="B588" s="328" t="s">
        <v>1076</v>
      </c>
      <c r="C588" s="360">
        <v>5914</v>
      </c>
      <c r="D588" s="360">
        <v>7701</v>
      </c>
      <c r="E588" s="361">
        <f t="shared" si="29"/>
        <v>0.302</v>
      </c>
      <c r="F588" s="297" t="str">
        <f t="shared" si="30"/>
        <v>是</v>
      </c>
      <c r="G588" s="194" t="str">
        <f t="shared" si="31"/>
        <v>项</v>
      </c>
    </row>
    <row r="589" ht="36" customHeight="1" spans="1:7">
      <c r="A589" s="449" t="s">
        <v>1077</v>
      </c>
      <c r="B589" s="328" t="s">
        <v>1078</v>
      </c>
      <c r="C589" s="360">
        <v>2185</v>
      </c>
      <c r="D589" s="360">
        <v>2161</v>
      </c>
      <c r="E589" s="361">
        <f t="shared" si="29"/>
        <v>-0.011</v>
      </c>
      <c r="F589" s="297" t="str">
        <f t="shared" si="30"/>
        <v>是</v>
      </c>
      <c r="G589" s="194" t="str">
        <f t="shared" si="31"/>
        <v>项</v>
      </c>
    </row>
    <row r="590" ht="36" customHeight="1" spans="1:7">
      <c r="A590" s="449" t="s">
        <v>1079</v>
      </c>
      <c r="B590" s="328" t="s">
        <v>1080</v>
      </c>
      <c r="C590" s="360">
        <v>200</v>
      </c>
      <c r="D590" s="360">
        <v>146</v>
      </c>
      <c r="E590" s="361">
        <f t="shared" si="29"/>
        <v>-0.27</v>
      </c>
      <c r="F590" s="297" t="str">
        <f t="shared" si="30"/>
        <v>是</v>
      </c>
      <c r="G590" s="194" t="str">
        <f t="shared" si="31"/>
        <v>项</v>
      </c>
    </row>
    <row r="591" ht="36" customHeight="1" spans="1:7">
      <c r="A591" s="451">
        <v>2080508</v>
      </c>
      <c r="B591" s="458" t="s">
        <v>1081</v>
      </c>
      <c r="C591" s="360">
        <v>68</v>
      </c>
      <c r="D591" s="360">
        <v>0</v>
      </c>
      <c r="E591" s="361">
        <f t="shared" si="29"/>
        <v>-1</v>
      </c>
      <c r="F591" s="297" t="str">
        <f t="shared" si="30"/>
        <v>是</v>
      </c>
      <c r="G591" s="194" t="str">
        <f t="shared" si="31"/>
        <v>项</v>
      </c>
    </row>
    <row r="592" ht="36" customHeight="1" spans="1:7">
      <c r="A592" s="449" t="s">
        <v>1082</v>
      </c>
      <c r="B592" s="328" t="s">
        <v>1083</v>
      </c>
      <c r="C592" s="360">
        <v>93</v>
      </c>
      <c r="D592" s="360">
        <v>111</v>
      </c>
      <c r="E592" s="361">
        <f t="shared" si="29"/>
        <v>0.194</v>
      </c>
      <c r="F592" s="297" t="str">
        <f t="shared" si="30"/>
        <v>是</v>
      </c>
      <c r="G592" s="194" t="str">
        <f t="shared" si="31"/>
        <v>项</v>
      </c>
    </row>
    <row r="593" ht="36" customHeight="1" spans="1:7">
      <c r="A593" s="448" t="s">
        <v>1084</v>
      </c>
      <c r="B593" s="322" t="s">
        <v>1085</v>
      </c>
      <c r="C593" s="357">
        <f>SUM(C594:C596)</f>
        <v>0</v>
      </c>
      <c r="D593" s="357">
        <f>SUM(D594:D596)</f>
        <v>0</v>
      </c>
      <c r="E593" s="358" t="str">
        <f t="shared" si="29"/>
        <v/>
      </c>
      <c r="F593" s="297" t="str">
        <f t="shared" si="30"/>
        <v>否</v>
      </c>
      <c r="G593" s="194" t="str">
        <f t="shared" si="31"/>
        <v>款</v>
      </c>
    </row>
    <row r="594" ht="36" customHeight="1" spans="1:7">
      <c r="A594" s="449" t="s">
        <v>1086</v>
      </c>
      <c r="B594" s="328" t="s">
        <v>1087</v>
      </c>
      <c r="C594" s="360">
        <v>0</v>
      </c>
      <c r="D594" s="360">
        <v>0</v>
      </c>
      <c r="E594" s="361" t="str">
        <f t="shared" ref="E594:E657" si="32">IF(C594&gt;0,D594/C594-1,IF(C594&lt;0,-(D594/C594-1),""))</f>
        <v/>
      </c>
      <c r="F594" s="297" t="str">
        <f t="shared" si="30"/>
        <v>否</v>
      </c>
      <c r="G594" s="194" t="str">
        <f t="shared" si="31"/>
        <v>项</v>
      </c>
    </row>
    <row r="595" ht="36" customHeight="1" spans="1:7">
      <c r="A595" s="449" t="s">
        <v>1088</v>
      </c>
      <c r="B595" s="328" t="s">
        <v>1089</v>
      </c>
      <c r="C595" s="360">
        <v>0</v>
      </c>
      <c r="D595" s="360">
        <v>0</v>
      </c>
      <c r="E595" s="361" t="str">
        <f t="shared" si="32"/>
        <v/>
      </c>
      <c r="F595" s="297" t="str">
        <f t="shared" si="30"/>
        <v>否</v>
      </c>
      <c r="G595" s="194" t="str">
        <f t="shared" si="31"/>
        <v>项</v>
      </c>
    </row>
    <row r="596" ht="36" customHeight="1" spans="1:7">
      <c r="A596" s="449" t="s">
        <v>1090</v>
      </c>
      <c r="B596" s="328" t="s">
        <v>1091</v>
      </c>
      <c r="C596" s="360">
        <v>0</v>
      </c>
      <c r="D596" s="360">
        <v>0</v>
      </c>
      <c r="E596" s="361" t="str">
        <f t="shared" si="32"/>
        <v/>
      </c>
      <c r="F596" s="297" t="str">
        <f t="shared" si="30"/>
        <v>否</v>
      </c>
      <c r="G596" s="194" t="str">
        <f t="shared" si="31"/>
        <v>项</v>
      </c>
    </row>
    <row r="597" ht="36" customHeight="1" spans="1:7">
      <c r="A597" s="448" t="s">
        <v>1092</v>
      </c>
      <c r="B597" s="322" t="s">
        <v>1093</v>
      </c>
      <c r="C597" s="357">
        <f>SUM(C598:C606)</f>
        <v>1600</v>
      </c>
      <c r="D597" s="357">
        <f>SUM(D598:D606)</f>
        <v>1448</v>
      </c>
      <c r="E597" s="358">
        <f t="shared" si="32"/>
        <v>-0.095</v>
      </c>
      <c r="F597" s="297" t="str">
        <f t="shared" si="30"/>
        <v>是</v>
      </c>
      <c r="G597" s="194" t="str">
        <f t="shared" si="31"/>
        <v>款</v>
      </c>
    </row>
    <row r="598" ht="36" customHeight="1" spans="1:7">
      <c r="A598" s="449" t="s">
        <v>1094</v>
      </c>
      <c r="B598" s="328" t="s">
        <v>1095</v>
      </c>
      <c r="C598" s="360"/>
      <c r="D598" s="360"/>
      <c r="E598" s="361" t="str">
        <f t="shared" si="32"/>
        <v/>
      </c>
      <c r="F598" s="297" t="str">
        <f t="shared" si="30"/>
        <v>否</v>
      </c>
      <c r="G598" s="194" t="str">
        <f t="shared" si="31"/>
        <v>项</v>
      </c>
    </row>
    <row r="599" ht="36" customHeight="1" spans="1:7">
      <c r="A599" s="449" t="s">
        <v>1096</v>
      </c>
      <c r="B599" s="328" t="s">
        <v>1097</v>
      </c>
      <c r="C599" s="360">
        <v>423</v>
      </c>
      <c r="D599" s="360">
        <v>504</v>
      </c>
      <c r="E599" s="361">
        <f t="shared" si="32"/>
        <v>0.191</v>
      </c>
      <c r="F599" s="297" t="str">
        <f t="shared" si="30"/>
        <v>是</v>
      </c>
      <c r="G599" s="194" t="str">
        <f t="shared" si="31"/>
        <v>项</v>
      </c>
    </row>
    <row r="600" ht="36" customHeight="1" spans="1:7">
      <c r="A600" s="449" t="s">
        <v>1098</v>
      </c>
      <c r="B600" s="328" t="s">
        <v>1099</v>
      </c>
      <c r="C600" s="360">
        <v>150</v>
      </c>
      <c r="D600" s="360">
        <v>160</v>
      </c>
      <c r="E600" s="361">
        <f t="shared" si="32"/>
        <v>0.067</v>
      </c>
      <c r="F600" s="297" t="str">
        <f t="shared" si="30"/>
        <v>是</v>
      </c>
      <c r="G600" s="194" t="str">
        <f t="shared" si="31"/>
        <v>项</v>
      </c>
    </row>
    <row r="601" ht="36" customHeight="1" spans="1:7">
      <c r="A601" s="449" t="s">
        <v>1100</v>
      </c>
      <c r="B601" s="328" t="s">
        <v>1101</v>
      </c>
      <c r="C601" s="360">
        <v>530</v>
      </c>
      <c r="D601" s="360">
        <v>570</v>
      </c>
      <c r="E601" s="361">
        <f t="shared" si="32"/>
        <v>0.075</v>
      </c>
      <c r="F601" s="297" t="str">
        <f t="shared" si="30"/>
        <v>是</v>
      </c>
      <c r="G601" s="194" t="str">
        <f t="shared" si="31"/>
        <v>项</v>
      </c>
    </row>
    <row r="602" ht="36" customHeight="1" spans="1:7">
      <c r="A602" s="449" t="s">
        <v>1102</v>
      </c>
      <c r="B602" s="328" t="s">
        <v>1103</v>
      </c>
      <c r="C602" s="360">
        <v>0</v>
      </c>
      <c r="D602" s="360">
        <v>0</v>
      </c>
      <c r="E602" s="361" t="str">
        <f t="shared" si="32"/>
        <v/>
      </c>
      <c r="F602" s="297" t="str">
        <f t="shared" si="30"/>
        <v>否</v>
      </c>
      <c r="G602" s="194" t="str">
        <f t="shared" si="31"/>
        <v>项</v>
      </c>
    </row>
    <row r="603" ht="36" customHeight="1" spans="1:7">
      <c r="A603" s="449" t="s">
        <v>1104</v>
      </c>
      <c r="B603" s="328" t="s">
        <v>1105</v>
      </c>
      <c r="C603" s="360">
        <v>123</v>
      </c>
      <c r="D603" s="360">
        <v>54</v>
      </c>
      <c r="E603" s="361">
        <f t="shared" si="32"/>
        <v>-0.561</v>
      </c>
      <c r="F603" s="297" t="str">
        <f t="shared" si="30"/>
        <v>是</v>
      </c>
      <c r="G603" s="194" t="str">
        <f t="shared" si="31"/>
        <v>项</v>
      </c>
    </row>
    <row r="604" ht="36" customHeight="1" spans="1:7">
      <c r="A604" s="449" t="s">
        <v>1106</v>
      </c>
      <c r="B604" s="328" t="s">
        <v>1107</v>
      </c>
      <c r="C604" s="360">
        <v>10</v>
      </c>
      <c r="D604" s="360">
        <v>0</v>
      </c>
      <c r="E604" s="361">
        <f t="shared" si="32"/>
        <v>-1</v>
      </c>
      <c r="F604" s="297" t="str">
        <f t="shared" si="30"/>
        <v>是</v>
      </c>
      <c r="G604" s="194" t="str">
        <f t="shared" si="31"/>
        <v>项</v>
      </c>
    </row>
    <row r="605" ht="36" customHeight="1" spans="1:7">
      <c r="A605" s="449" t="s">
        <v>1108</v>
      </c>
      <c r="B605" s="328" t="s">
        <v>1109</v>
      </c>
      <c r="C605" s="360">
        <v>0</v>
      </c>
      <c r="D605" s="360">
        <v>0</v>
      </c>
      <c r="E605" s="361" t="str">
        <f t="shared" si="32"/>
        <v/>
      </c>
      <c r="F605" s="297" t="str">
        <f t="shared" si="30"/>
        <v>否</v>
      </c>
      <c r="G605" s="194" t="str">
        <f t="shared" si="31"/>
        <v>项</v>
      </c>
    </row>
    <row r="606" ht="36" customHeight="1" spans="1:7">
      <c r="A606" s="449" t="s">
        <v>1110</v>
      </c>
      <c r="B606" s="328" t="s">
        <v>1111</v>
      </c>
      <c r="C606" s="360">
        <v>364</v>
      </c>
      <c r="D606" s="360">
        <v>160</v>
      </c>
      <c r="E606" s="361">
        <f t="shared" si="32"/>
        <v>-0.56</v>
      </c>
      <c r="F606" s="297" t="str">
        <f t="shared" si="30"/>
        <v>是</v>
      </c>
      <c r="G606" s="194" t="str">
        <f t="shared" si="31"/>
        <v>项</v>
      </c>
    </row>
    <row r="607" ht="36" customHeight="1" spans="1:7">
      <c r="A607" s="448" t="s">
        <v>1112</v>
      </c>
      <c r="B607" s="322" t="s">
        <v>1113</v>
      </c>
      <c r="C607" s="357">
        <f>SUM(C608:C614)</f>
        <v>2800</v>
      </c>
      <c r="D607" s="357">
        <f>SUM(D608:D614)</f>
        <v>3027</v>
      </c>
      <c r="E607" s="358">
        <f t="shared" si="32"/>
        <v>0.081</v>
      </c>
      <c r="F607" s="297" t="str">
        <f t="shared" si="30"/>
        <v>是</v>
      </c>
      <c r="G607" s="194" t="str">
        <f t="shared" si="31"/>
        <v>款</v>
      </c>
    </row>
    <row r="608" ht="36" customHeight="1" spans="1:7">
      <c r="A608" s="449" t="s">
        <v>1114</v>
      </c>
      <c r="B608" s="328" t="s">
        <v>1115</v>
      </c>
      <c r="C608" s="360">
        <v>1249</v>
      </c>
      <c r="D608" s="360">
        <v>1176</v>
      </c>
      <c r="E608" s="361">
        <f t="shared" si="32"/>
        <v>-0.058</v>
      </c>
      <c r="F608" s="297" t="str">
        <f t="shared" si="30"/>
        <v>是</v>
      </c>
      <c r="G608" s="194" t="str">
        <f t="shared" si="31"/>
        <v>项</v>
      </c>
    </row>
    <row r="609" ht="36" customHeight="1" spans="1:7">
      <c r="A609" s="449" t="s">
        <v>1116</v>
      </c>
      <c r="B609" s="328" t="s">
        <v>1117</v>
      </c>
      <c r="C609" s="360">
        <v>268</v>
      </c>
      <c r="D609" s="360">
        <v>327</v>
      </c>
      <c r="E609" s="361">
        <f t="shared" si="32"/>
        <v>0.22</v>
      </c>
      <c r="F609" s="297" t="str">
        <f t="shared" si="30"/>
        <v>是</v>
      </c>
      <c r="G609" s="194" t="str">
        <f t="shared" si="31"/>
        <v>项</v>
      </c>
    </row>
    <row r="610" ht="36" customHeight="1" spans="1:7">
      <c r="A610" s="449" t="s">
        <v>1118</v>
      </c>
      <c r="B610" s="328" t="s">
        <v>1119</v>
      </c>
      <c r="C610" s="360">
        <v>607</v>
      </c>
      <c r="D610" s="360">
        <v>507</v>
      </c>
      <c r="E610" s="361">
        <f t="shared" si="32"/>
        <v>-0.165</v>
      </c>
      <c r="F610" s="297" t="str">
        <f t="shared" si="30"/>
        <v>是</v>
      </c>
      <c r="G610" s="194" t="str">
        <f t="shared" si="31"/>
        <v>项</v>
      </c>
    </row>
    <row r="611" s="439" customFormat="1" ht="36" customHeight="1" spans="1:7">
      <c r="A611" s="449" t="s">
        <v>1120</v>
      </c>
      <c r="B611" s="328" t="s">
        <v>1121</v>
      </c>
      <c r="C611" s="360">
        <v>211</v>
      </c>
      <c r="D611" s="360"/>
      <c r="E611" s="361">
        <f t="shared" si="32"/>
        <v>-1</v>
      </c>
      <c r="F611" s="297" t="str">
        <f t="shared" si="30"/>
        <v>是</v>
      </c>
      <c r="G611" s="194" t="str">
        <f t="shared" si="31"/>
        <v>项</v>
      </c>
    </row>
    <row r="612" ht="36" customHeight="1" spans="1:7">
      <c r="A612" s="449" t="s">
        <v>1122</v>
      </c>
      <c r="B612" s="328" t="s">
        <v>1123</v>
      </c>
      <c r="C612" s="360">
        <v>387</v>
      </c>
      <c r="D612" s="360">
        <v>399</v>
      </c>
      <c r="E612" s="361">
        <f t="shared" si="32"/>
        <v>0.031</v>
      </c>
      <c r="F612" s="297" t="str">
        <f t="shared" si="30"/>
        <v>是</v>
      </c>
      <c r="G612" s="194" t="str">
        <f t="shared" si="31"/>
        <v>项</v>
      </c>
    </row>
    <row r="613" ht="36" customHeight="1" spans="1:7">
      <c r="A613" s="449" t="s">
        <v>1124</v>
      </c>
      <c r="B613" s="328" t="s">
        <v>1125</v>
      </c>
      <c r="C613" s="360">
        <v>0</v>
      </c>
      <c r="D613" s="360">
        <v>439</v>
      </c>
      <c r="E613" s="361" t="str">
        <f t="shared" si="32"/>
        <v/>
      </c>
      <c r="F613" s="297" t="str">
        <f t="shared" si="30"/>
        <v>是</v>
      </c>
      <c r="G613" s="194" t="str">
        <f t="shared" si="31"/>
        <v>项</v>
      </c>
    </row>
    <row r="614" ht="36" customHeight="1" spans="1:7">
      <c r="A614" s="449" t="s">
        <v>1126</v>
      </c>
      <c r="B614" s="328" t="s">
        <v>1127</v>
      </c>
      <c r="C614" s="360">
        <v>78</v>
      </c>
      <c r="D614" s="360">
        <v>179</v>
      </c>
      <c r="E614" s="361">
        <f t="shared" si="32"/>
        <v>1.295</v>
      </c>
      <c r="F614" s="297" t="str">
        <f t="shared" si="30"/>
        <v>是</v>
      </c>
      <c r="G614" s="194" t="str">
        <f t="shared" si="31"/>
        <v>项</v>
      </c>
    </row>
    <row r="615" ht="36" customHeight="1" spans="1:7">
      <c r="A615" s="448" t="s">
        <v>1128</v>
      </c>
      <c r="B615" s="322" t="s">
        <v>1129</v>
      </c>
      <c r="C615" s="357">
        <f>SUM(C616:C621)</f>
        <v>195</v>
      </c>
      <c r="D615" s="357">
        <f>SUM(D616:D621)</f>
        <v>289</v>
      </c>
      <c r="E615" s="358">
        <f t="shared" si="32"/>
        <v>0.482</v>
      </c>
      <c r="F615" s="297" t="str">
        <f t="shared" si="30"/>
        <v>是</v>
      </c>
      <c r="G615" s="194" t="str">
        <f t="shared" si="31"/>
        <v>款</v>
      </c>
    </row>
    <row r="616" s="439" customFormat="1" ht="36" customHeight="1" spans="1:7">
      <c r="A616" s="449" t="s">
        <v>1130</v>
      </c>
      <c r="B616" s="328" t="s">
        <v>1131</v>
      </c>
      <c r="C616" s="360">
        <v>78</v>
      </c>
      <c r="D616" s="360">
        <v>165</v>
      </c>
      <c r="E616" s="361">
        <f t="shared" si="32"/>
        <v>1.115</v>
      </c>
      <c r="F616" s="297" t="str">
        <f t="shared" si="30"/>
        <v>是</v>
      </c>
      <c r="G616" s="194" t="str">
        <f t="shared" si="31"/>
        <v>项</v>
      </c>
    </row>
    <row r="617" ht="36" customHeight="1" spans="1:7">
      <c r="A617" s="449" t="s">
        <v>1132</v>
      </c>
      <c r="B617" s="328" t="s">
        <v>1133</v>
      </c>
      <c r="C617" s="360">
        <v>27</v>
      </c>
      <c r="D617" s="360">
        <v>90</v>
      </c>
      <c r="E617" s="361">
        <f t="shared" si="32"/>
        <v>2.333</v>
      </c>
      <c r="F617" s="297" t="str">
        <f t="shared" si="30"/>
        <v>是</v>
      </c>
      <c r="G617" s="194" t="str">
        <f t="shared" si="31"/>
        <v>项</v>
      </c>
    </row>
    <row r="618" ht="36" customHeight="1" spans="1:7">
      <c r="A618" s="449" t="s">
        <v>1134</v>
      </c>
      <c r="B618" s="328" t="s">
        <v>1135</v>
      </c>
      <c r="C618" s="360">
        <v>35</v>
      </c>
      <c r="D618" s="360"/>
      <c r="E618" s="361">
        <f t="shared" si="32"/>
        <v>-1</v>
      </c>
      <c r="F618" s="297" t="str">
        <f t="shared" si="30"/>
        <v>是</v>
      </c>
      <c r="G618" s="194" t="str">
        <f t="shared" si="31"/>
        <v>项</v>
      </c>
    </row>
    <row r="619" ht="36" customHeight="1" spans="1:7">
      <c r="A619" s="449" t="s">
        <v>1136</v>
      </c>
      <c r="B619" s="328" t="s">
        <v>1137</v>
      </c>
      <c r="C619" s="360">
        <v>18</v>
      </c>
      <c r="D619" s="360">
        <v>2</v>
      </c>
      <c r="E619" s="361">
        <f t="shared" si="32"/>
        <v>-0.889</v>
      </c>
      <c r="F619" s="297" t="str">
        <f t="shared" si="30"/>
        <v>是</v>
      </c>
      <c r="G619" s="194" t="str">
        <f t="shared" si="31"/>
        <v>项</v>
      </c>
    </row>
    <row r="620" ht="36" customHeight="1" spans="1:7">
      <c r="A620" s="449" t="s">
        <v>1138</v>
      </c>
      <c r="B620" s="328" t="s">
        <v>1139</v>
      </c>
      <c r="C620" s="360">
        <v>8</v>
      </c>
      <c r="D620" s="360">
        <v>27</v>
      </c>
      <c r="E620" s="361">
        <f t="shared" si="32"/>
        <v>2.375</v>
      </c>
      <c r="F620" s="297" t="str">
        <f t="shared" si="30"/>
        <v>是</v>
      </c>
      <c r="G620" s="194" t="str">
        <f t="shared" si="31"/>
        <v>项</v>
      </c>
    </row>
    <row r="621" ht="36" customHeight="1" spans="1:7">
      <c r="A621" s="449" t="s">
        <v>1140</v>
      </c>
      <c r="B621" s="328" t="s">
        <v>1141</v>
      </c>
      <c r="C621" s="360">
        <v>29</v>
      </c>
      <c r="D621" s="360">
        <v>5</v>
      </c>
      <c r="E621" s="361">
        <f t="shared" si="32"/>
        <v>-0.828</v>
      </c>
      <c r="F621" s="297" t="str">
        <f t="shared" si="30"/>
        <v>是</v>
      </c>
      <c r="G621" s="194" t="str">
        <f t="shared" si="31"/>
        <v>项</v>
      </c>
    </row>
    <row r="622" ht="36" customHeight="1" spans="1:7">
      <c r="A622" s="448" t="s">
        <v>1142</v>
      </c>
      <c r="B622" s="322" t="s">
        <v>1143</v>
      </c>
      <c r="C622" s="357">
        <f>SUM(C623:C629)</f>
        <v>3030</v>
      </c>
      <c r="D622" s="357">
        <f>SUM(D623:D629)</f>
        <v>1399</v>
      </c>
      <c r="E622" s="358">
        <f t="shared" si="32"/>
        <v>-0.538</v>
      </c>
      <c r="F622" s="297" t="str">
        <f t="shared" si="30"/>
        <v>是</v>
      </c>
      <c r="G622" s="194" t="str">
        <f t="shared" si="31"/>
        <v>款</v>
      </c>
    </row>
    <row r="623" ht="36" customHeight="1" spans="1:7">
      <c r="A623" s="449" t="s">
        <v>1144</v>
      </c>
      <c r="B623" s="328" t="s">
        <v>1145</v>
      </c>
      <c r="C623" s="360">
        <v>51</v>
      </c>
      <c r="D623" s="360">
        <v>63</v>
      </c>
      <c r="E623" s="361">
        <f t="shared" si="32"/>
        <v>0.235</v>
      </c>
      <c r="F623" s="297" t="str">
        <f t="shared" si="30"/>
        <v>是</v>
      </c>
      <c r="G623" s="194" t="str">
        <f t="shared" si="31"/>
        <v>项</v>
      </c>
    </row>
    <row r="624" ht="36" customHeight="1" spans="1:7">
      <c r="A624" s="449" t="s">
        <v>1146</v>
      </c>
      <c r="B624" s="328" t="s">
        <v>1147</v>
      </c>
      <c r="C624" s="360">
        <v>310</v>
      </c>
      <c r="D624" s="360">
        <v>358</v>
      </c>
      <c r="E624" s="361">
        <f t="shared" si="32"/>
        <v>0.155</v>
      </c>
      <c r="F624" s="297" t="str">
        <f t="shared" si="30"/>
        <v>是</v>
      </c>
      <c r="G624" s="194" t="str">
        <f t="shared" si="31"/>
        <v>项</v>
      </c>
    </row>
    <row r="625" ht="36" customHeight="1" spans="1:7">
      <c r="A625" s="449" t="s">
        <v>1148</v>
      </c>
      <c r="B625" s="328" t="s">
        <v>1149</v>
      </c>
      <c r="C625" s="360"/>
      <c r="D625" s="360"/>
      <c r="E625" s="361" t="str">
        <f t="shared" si="32"/>
        <v/>
      </c>
      <c r="F625" s="297" t="str">
        <f t="shared" si="30"/>
        <v>否</v>
      </c>
      <c r="G625" s="194" t="str">
        <f t="shared" si="31"/>
        <v>项</v>
      </c>
    </row>
    <row r="626" ht="36" customHeight="1" spans="1:7">
      <c r="A626" s="449" t="s">
        <v>1150</v>
      </c>
      <c r="B626" s="328" t="s">
        <v>1151</v>
      </c>
      <c r="C626" s="360">
        <v>600</v>
      </c>
      <c r="D626" s="360">
        <v>847</v>
      </c>
      <c r="E626" s="361">
        <f t="shared" si="32"/>
        <v>0.412</v>
      </c>
      <c r="F626" s="297" t="str">
        <f t="shared" si="30"/>
        <v>是</v>
      </c>
      <c r="G626" s="194" t="str">
        <f t="shared" si="31"/>
        <v>项</v>
      </c>
    </row>
    <row r="627" ht="36" customHeight="1" spans="1:7">
      <c r="A627" s="449" t="s">
        <v>1152</v>
      </c>
      <c r="B627" s="328" t="s">
        <v>1153</v>
      </c>
      <c r="C627" s="360">
        <v>74</v>
      </c>
      <c r="D627" s="360">
        <v>86</v>
      </c>
      <c r="E627" s="361">
        <f t="shared" si="32"/>
        <v>0.162</v>
      </c>
      <c r="F627" s="297" t="str">
        <f t="shared" ref="F627:F690" si="33">IF(LEN(A627)=3,"是",IF(B627&lt;&gt;"",IF(SUM(C627:D627)&lt;&gt;0,"是","否"),"是"))</f>
        <v>是</v>
      </c>
      <c r="G627" s="194" t="str">
        <f t="shared" ref="G627:G690" si="34">IF(LEN(A627)=3,"类",IF(LEN(A627)=5,"款","项"))</f>
        <v>项</v>
      </c>
    </row>
    <row r="628" ht="36" customHeight="1" spans="1:7">
      <c r="A628" s="449" t="s">
        <v>1154</v>
      </c>
      <c r="B628" s="328" t="s">
        <v>1155</v>
      </c>
      <c r="C628" s="360">
        <v>1995</v>
      </c>
      <c r="D628" s="360">
        <v>45</v>
      </c>
      <c r="E628" s="361">
        <f t="shared" si="32"/>
        <v>-0.977</v>
      </c>
      <c r="F628" s="297" t="str">
        <f t="shared" si="33"/>
        <v>是</v>
      </c>
      <c r="G628" s="194" t="str">
        <f t="shared" si="34"/>
        <v>项</v>
      </c>
    </row>
    <row r="629" ht="36" customHeight="1" spans="1:7">
      <c r="A629" s="449" t="s">
        <v>1156</v>
      </c>
      <c r="B629" s="328" t="s">
        <v>1157</v>
      </c>
      <c r="C629" s="360">
        <v>0</v>
      </c>
      <c r="D629" s="360">
        <v>0</v>
      </c>
      <c r="E629" s="361" t="str">
        <f t="shared" si="32"/>
        <v/>
      </c>
      <c r="F629" s="297" t="str">
        <f t="shared" si="33"/>
        <v>否</v>
      </c>
      <c r="G629" s="194" t="str">
        <f t="shared" si="34"/>
        <v>项</v>
      </c>
    </row>
    <row r="630" ht="36" customHeight="1" spans="1:7">
      <c r="A630" s="448" t="s">
        <v>1158</v>
      </c>
      <c r="B630" s="322" t="s">
        <v>1159</v>
      </c>
      <c r="C630" s="357">
        <f>SUM(C631:C638)</f>
        <v>905</v>
      </c>
      <c r="D630" s="357">
        <f>SUM(D631:D638)</f>
        <v>882</v>
      </c>
      <c r="E630" s="358">
        <f t="shared" si="32"/>
        <v>-0.025</v>
      </c>
      <c r="F630" s="297" t="str">
        <f t="shared" si="33"/>
        <v>是</v>
      </c>
      <c r="G630" s="194" t="str">
        <f t="shared" si="34"/>
        <v>款</v>
      </c>
    </row>
    <row r="631" ht="36" customHeight="1" spans="1:7">
      <c r="A631" s="449" t="s">
        <v>1160</v>
      </c>
      <c r="B631" s="328" t="s">
        <v>140</v>
      </c>
      <c r="C631" s="360">
        <v>150</v>
      </c>
      <c r="D631" s="360">
        <v>159</v>
      </c>
      <c r="E631" s="361">
        <f t="shared" si="32"/>
        <v>0.06</v>
      </c>
      <c r="F631" s="297" t="str">
        <f t="shared" si="33"/>
        <v>是</v>
      </c>
      <c r="G631" s="194" t="str">
        <f t="shared" si="34"/>
        <v>项</v>
      </c>
    </row>
    <row r="632" ht="36" customHeight="1" spans="1:7">
      <c r="A632" s="449" t="s">
        <v>1161</v>
      </c>
      <c r="B632" s="328" t="s">
        <v>142</v>
      </c>
      <c r="C632" s="360">
        <v>2</v>
      </c>
      <c r="D632" s="360">
        <v>2</v>
      </c>
      <c r="E632" s="361">
        <f t="shared" si="32"/>
        <v>0</v>
      </c>
      <c r="F632" s="297" t="str">
        <f t="shared" si="33"/>
        <v>是</v>
      </c>
      <c r="G632" s="194" t="str">
        <f t="shared" si="34"/>
        <v>项</v>
      </c>
    </row>
    <row r="633" ht="36" customHeight="1" spans="1:7">
      <c r="A633" s="449" t="s">
        <v>1162</v>
      </c>
      <c r="B633" s="328" t="s">
        <v>144</v>
      </c>
      <c r="C633" s="360"/>
      <c r="D633" s="360"/>
      <c r="E633" s="361" t="str">
        <f t="shared" si="32"/>
        <v/>
      </c>
      <c r="F633" s="297" t="str">
        <f t="shared" si="33"/>
        <v>否</v>
      </c>
      <c r="G633" s="194" t="str">
        <f t="shared" si="34"/>
        <v>项</v>
      </c>
    </row>
    <row r="634" ht="36" customHeight="1" spans="1:7">
      <c r="A634" s="449" t="s">
        <v>1163</v>
      </c>
      <c r="B634" s="328" t="s">
        <v>1164</v>
      </c>
      <c r="C634" s="360">
        <v>20</v>
      </c>
      <c r="D634" s="360">
        <v>20</v>
      </c>
      <c r="E634" s="361">
        <f t="shared" si="32"/>
        <v>0</v>
      </c>
      <c r="F634" s="297" t="str">
        <f t="shared" si="33"/>
        <v>是</v>
      </c>
      <c r="G634" s="194" t="str">
        <f t="shared" si="34"/>
        <v>项</v>
      </c>
    </row>
    <row r="635" ht="36" customHeight="1" spans="1:7">
      <c r="A635" s="449" t="s">
        <v>1165</v>
      </c>
      <c r="B635" s="328" t="s">
        <v>1166</v>
      </c>
      <c r="C635" s="360">
        <v>89</v>
      </c>
      <c r="D635" s="360">
        <v>37</v>
      </c>
      <c r="E635" s="361">
        <f t="shared" si="32"/>
        <v>-0.584</v>
      </c>
      <c r="F635" s="297" t="str">
        <f t="shared" si="33"/>
        <v>是</v>
      </c>
      <c r="G635" s="194" t="str">
        <f t="shared" si="34"/>
        <v>项</v>
      </c>
    </row>
    <row r="636" ht="36" customHeight="1" spans="1:7">
      <c r="A636" s="449" t="s">
        <v>1167</v>
      </c>
      <c r="B636" s="328" t="s">
        <v>1168</v>
      </c>
      <c r="C636" s="360"/>
      <c r="D636" s="360"/>
      <c r="E636" s="361" t="str">
        <f t="shared" si="32"/>
        <v/>
      </c>
      <c r="F636" s="297" t="str">
        <f t="shared" si="33"/>
        <v>否</v>
      </c>
      <c r="G636" s="194" t="str">
        <f t="shared" si="34"/>
        <v>项</v>
      </c>
    </row>
    <row r="637" ht="36" customHeight="1" spans="1:7">
      <c r="A637" s="449" t="s">
        <v>1169</v>
      </c>
      <c r="B637" s="328" t="s">
        <v>1170</v>
      </c>
      <c r="C637" s="360">
        <v>644</v>
      </c>
      <c r="D637" s="360">
        <v>664</v>
      </c>
      <c r="E637" s="361">
        <f t="shared" si="32"/>
        <v>0.031</v>
      </c>
      <c r="F637" s="297" t="str">
        <f t="shared" si="33"/>
        <v>是</v>
      </c>
      <c r="G637" s="194" t="str">
        <f t="shared" si="34"/>
        <v>项</v>
      </c>
    </row>
    <row r="638" ht="36" customHeight="1" spans="1:7">
      <c r="A638" s="449" t="s">
        <v>1171</v>
      </c>
      <c r="B638" s="328" t="s">
        <v>1172</v>
      </c>
      <c r="C638" s="360"/>
      <c r="D638" s="360"/>
      <c r="E638" s="361" t="str">
        <f t="shared" si="32"/>
        <v/>
      </c>
      <c r="F638" s="297" t="str">
        <f t="shared" si="33"/>
        <v>否</v>
      </c>
      <c r="G638" s="194" t="str">
        <f t="shared" si="34"/>
        <v>项</v>
      </c>
    </row>
    <row r="639" ht="36" customHeight="1" spans="1:7">
      <c r="A639" s="448" t="s">
        <v>1173</v>
      </c>
      <c r="B639" s="322" t="s">
        <v>1174</v>
      </c>
      <c r="C639" s="357">
        <f>SUM(C640:C643)</f>
        <v>103</v>
      </c>
      <c r="D639" s="357">
        <f>SUM(D640:D643)</f>
        <v>105</v>
      </c>
      <c r="E639" s="358">
        <f t="shared" si="32"/>
        <v>0.019</v>
      </c>
      <c r="F639" s="297" t="str">
        <f t="shared" si="33"/>
        <v>是</v>
      </c>
      <c r="G639" s="194" t="str">
        <f t="shared" si="34"/>
        <v>款</v>
      </c>
    </row>
    <row r="640" ht="36" customHeight="1" spans="1:7">
      <c r="A640" s="449" t="s">
        <v>1175</v>
      </c>
      <c r="B640" s="328" t="s">
        <v>140</v>
      </c>
      <c r="C640" s="360">
        <v>102</v>
      </c>
      <c r="D640" s="360">
        <v>102</v>
      </c>
      <c r="E640" s="361">
        <f t="shared" si="32"/>
        <v>0</v>
      </c>
      <c r="F640" s="297" t="str">
        <f t="shared" si="33"/>
        <v>是</v>
      </c>
      <c r="G640" s="194" t="str">
        <f t="shared" si="34"/>
        <v>项</v>
      </c>
    </row>
    <row r="641" ht="36" customHeight="1" spans="1:7">
      <c r="A641" s="449" t="s">
        <v>1176</v>
      </c>
      <c r="B641" s="328" t="s">
        <v>142</v>
      </c>
      <c r="C641" s="360">
        <v>1</v>
      </c>
      <c r="D641" s="360">
        <v>3</v>
      </c>
      <c r="E641" s="361">
        <f t="shared" si="32"/>
        <v>2</v>
      </c>
      <c r="F641" s="297" t="str">
        <f t="shared" si="33"/>
        <v>是</v>
      </c>
      <c r="G641" s="194" t="str">
        <f t="shared" si="34"/>
        <v>项</v>
      </c>
    </row>
    <row r="642" ht="36" customHeight="1" spans="1:7">
      <c r="A642" s="449" t="s">
        <v>1177</v>
      </c>
      <c r="B642" s="328" t="s">
        <v>144</v>
      </c>
      <c r="C642" s="360">
        <v>0</v>
      </c>
      <c r="D642" s="360">
        <v>0</v>
      </c>
      <c r="E642" s="361" t="str">
        <f t="shared" si="32"/>
        <v/>
      </c>
      <c r="F642" s="297" t="str">
        <f t="shared" si="33"/>
        <v>否</v>
      </c>
      <c r="G642" s="194" t="str">
        <f t="shared" si="34"/>
        <v>项</v>
      </c>
    </row>
    <row r="643" ht="36" customHeight="1" spans="1:7">
      <c r="A643" s="449" t="s">
        <v>1178</v>
      </c>
      <c r="B643" s="328" t="s">
        <v>1179</v>
      </c>
      <c r="C643" s="360"/>
      <c r="D643" s="360"/>
      <c r="E643" s="361" t="str">
        <f t="shared" si="32"/>
        <v/>
      </c>
      <c r="F643" s="297" t="str">
        <f t="shared" si="33"/>
        <v>否</v>
      </c>
      <c r="G643" s="194" t="str">
        <f t="shared" si="34"/>
        <v>项</v>
      </c>
    </row>
    <row r="644" ht="36" customHeight="1" spans="1:7">
      <c r="A644" s="448" t="s">
        <v>1180</v>
      </c>
      <c r="B644" s="322" t="s">
        <v>1181</v>
      </c>
      <c r="C644" s="357">
        <f>SUM(C645:C646)</f>
        <v>3380</v>
      </c>
      <c r="D644" s="357">
        <f>SUM(D645:D646)</f>
        <v>3902</v>
      </c>
      <c r="E644" s="358">
        <f t="shared" si="32"/>
        <v>0.154</v>
      </c>
      <c r="F644" s="297" t="str">
        <f t="shared" si="33"/>
        <v>是</v>
      </c>
      <c r="G644" s="194" t="str">
        <f t="shared" si="34"/>
        <v>款</v>
      </c>
    </row>
    <row r="645" ht="36" customHeight="1" spans="1:7">
      <c r="A645" s="449" t="s">
        <v>1182</v>
      </c>
      <c r="B645" s="328" t="s">
        <v>1183</v>
      </c>
      <c r="C645" s="360">
        <v>281</v>
      </c>
      <c r="D645" s="360">
        <v>246</v>
      </c>
      <c r="E645" s="361">
        <f t="shared" si="32"/>
        <v>-0.125</v>
      </c>
      <c r="F645" s="297" t="str">
        <f t="shared" si="33"/>
        <v>是</v>
      </c>
      <c r="G645" s="194" t="str">
        <f t="shared" si="34"/>
        <v>项</v>
      </c>
    </row>
    <row r="646" ht="36" customHeight="1" spans="1:7">
      <c r="A646" s="449" t="s">
        <v>1184</v>
      </c>
      <c r="B646" s="328" t="s">
        <v>1185</v>
      </c>
      <c r="C646" s="360">
        <v>3099</v>
      </c>
      <c r="D646" s="360">
        <v>3656</v>
      </c>
      <c r="E646" s="361">
        <f t="shared" si="32"/>
        <v>0.18</v>
      </c>
      <c r="F646" s="297" t="str">
        <f t="shared" si="33"/>
        <v>是</v>
      </c>
      <c r="G646" s="194" t="str">
        <f t="shared" si="34"/>
        <v>项</v>
      </c>
    </row>
    <row r="647" ht="36" customHeight="1" spans="1:7">
      <c r="A647" s="448" t="s">
        <v>1186</v>
      </c>
      <c r="B647" s="322" t="s">
        <v>1187</v>
      </c>
      <c r="C647" s="357">
        <f>SUM(C648:C649)</f>
        <v>225</v>
      </c>
      <c r="D647" s="357">
        <f>SUM(D648:D649)</f>
        <v>331</v>
      </c>
      <c r="E647" s="358">
        <f t="shared" si="32"/>
        <v>0.471</v>
      </c>
      <c r="F647" s="297" t="str">
        <f t="shared" si="33"/>
        <v>是</v>
      </c>
      <c r="G647" s="194" t="str">
        <f t="shared" si="34"/>
        <v>款</v>
      </c>
    </row>
    <row r="648" ht="36" customHeight="1" spans="1:7">
      <c r="A648" s="449" t="s">
        <v>1188</v>
      </c>
      <c r="B648" s="328" t="s">
        <v>1189</v>
      </c>
      <c r="C648" s="360">
        <v>215</v>
      </c>
      <c r="D648" s="360">
        <v>323</v>
      </c>
      <c r="E648" s="361">
        <f t="shared" si="32"/>
        <v>0.502</v>
      </c>
      <c r="F648" s="297" t="str">
        <f t="shared" si="33"/>
        <v>是</v>
      </c>
      <c r="G648" s="194" t="str">
        <f t="shared" si="34"/>
        <v>项</v>
      </c>
    </row>
    <row r="649" ht="36" customHeight="1" spans="1:7">
      <c r="A649" s="449" t="s">
        <v>1190</v>
      </c>
      <c r="B649" s="328" t="s">
        <v>1191</v>
      </c>
      <c r="C649" s="360">
        <v>10</v>
      </c>
      <c r="D649" s="360">
        <v>8</v>
      </c>
      <c r="E649" s="361">
        <f t="shared" si="32"/>
        <v>-0.2</v>
      </c>
      <c r="F649" s="297" t="str">
        <f t="shared" si="33"/>
        <v>是</v>
      </c>
      <c r="G649" s="194" t="str">
        <f t="shared" si="34"/>
        <v>项</v>
      </c>
    </row>
    <row r="650" ht="36" customHeight="1" spans="1:7">
      <c r="A650" s="448" t="s">
        <v>1192</v>
      </c>
      <c r="B650" s="322" t="s">
        <v>1193</v>
      </c>
      <c r="C650" s="357">
        <f>SUM(C651:C652)</f>
        <v>740</v>
      </c>
      <c r="D650" s="357">
        <f>SUM(D651:D652)</f>
        <v>1030</v>
      </c>
      <c r="E650" s="358">
        <f t="shared" si="32"/>
        <v>0.392</v>
      </c>
      <c r="F650" s="297" t="str">
        <f t="shared" si="33"/>
        <v>是</v>
      </c>
      <c r="G650" s="194" t="str">
        <f t="shared" si="34"/>
        <v>款</v>
      </c>
    </row>
    <row r="651" ht="36" customHeight="1" spans="1:7">
      <c r="A651" s="449" t="s">
        <v>1194</v>
      </c>
      <c r="B651" s="328" t="s">
        <v>1195</v>
      </c>
      <c r="C651" s="360">
        <v>0</v>
      </c>
      <c r="D651" s="360">
        <v>0</v>
      </c>
      <c r="E651" s="361" t="str">
        <f t="shared" si="32"/>
        <v/>
      </c>
      <c r="F651" s="297" t="str">
        <f t="shared" si="33"/>
        <v>否</v>
      </c>
      <c r="G651" s="194" t="str">
        <f t="shared" si="34"/>
        <v>项</v>
      </c>
    </row>
    <row r="652" ht="36" customHeight="1" spans="1:7">
      <c r="A652" s="449" t="s">
        <v>1196</v>
      </c>
      <c r="B652" s="328" t="s">
        <v>1197</v>
      </c>
      <c r="C652" s="360">
        <v>740</v>
      </c>
      <c r="D652" s="360">
        <v>1030</v>
      </c>
      <c r="E652" s="361">
        <f t="shared" si="32"/>
        <v>0.392</v>
      </c>
      <c r="F652" s="297" t="str">
        <f t="shared" si="33"/>
        <v>是</v>
      </c>
      <c r="G652" s="194" t="str">
        <f t="shared" si="34"/>
        <v>项</v>
      </c>
    </row>
    <row r="653" ht="36" customHeight="1" spans="1:7">
      <c r="A653" s="448" t="s">
        <v>1198</v>
      </c>
      <c r="B653" s="322" t="s">
        <v>1199</v>
      </c>
      <c r="C653" s="357">
        <f>SUM(C654:C655)</f>
        <v>0</v>
      </c>
      <c r="D653" s="357">
        <f>SUM(D654:D655)</f>
        <v>0</v>
      </c>
      <c r="E653" s="358" t="str">
        <f t="shared" si="32"/>
        <v/>
      </c>
      <c r="F653" s="297" t="str">
        <f t="shared" si="33"/>
        <v>否</v>
      </c>
      <c r="G653" s="194" t="str">
        <f t="shared" si="34"/>
        <v>款</v>
      </c>
    </row>
    <row r="654" ht="36" customHeight="1" spans="1:7">
      <c r="A654" s="449" t="s">
        <v>1200</v>
      </c>
      <c r="B654" s="328" t="s">
        <v>1201</v>
      </c>
      <c r="C654" s="360">
        <v>0</v>
      </c>
      <c r="D654" s="360">
        <v>0</v>
      </c>
      <c r="E654" s="361" t="str">
        <f t="shared" si="32"/>
        <v/>
      </c>
      <c r="F654" s="297" t="str">
        <f t="shared" si="33"/>
        <v>否</v>
      </c>
      <c r="G654" s="194" t="str">
        <f t="shared" si="34"/>
        <v>项</v>
      </c>
    </row>
    <row r="655" ht="36" customHeight="1" spans="1:7">
      <c r="A655" s="449" t="s">
        <v>1202</v>
      </c>
      <c r="B655" s="328" t="s">
        <v>1203</v>
      </c>
      <c r="C655" s="360">
        <v>0</v>
      </c>
      <c r="D655" s="360">
        <v>0</v>
      </c>
      <c r="E655" s="361" t="str">
        <f t="shared" si="32"/>
        <v/>
      </c>
      <c r="F655" s="297" t="str">
        <f t="shared" si="33"/>
        <v>否</v>
      </c>
      <c r="G655" s="194" t="str">
        <f t="shared" si="34"/>
        <v>项</v>
      </c>
    </row>
    <row r="656" ht="36" customHeight="1" spans="1:7">
      <c r="A656" s="448" t="s">
        <v>1204</v>
      </c>
      <c r="B656" s="322" t="s">
        <v>1205</v>
      </c>
      <c r="C656" s="357">
        <f>SUM(C657:C658)</f>
        <v>215</v>
      </c>
      <c r="D656" s="357">
        <f>SUM(D657:D658)</f>
        <v>346</v>
      </c>
      <c r="E656" s="358">
        <f t="shared" si="32"/>
        <v>0.609</v>
      </c>
      <c r="F656" s="297" t="str">
        <f t="shared" si="33"/>
        <v>是</v>
      </c>
      <c r="G656" s="194" t="str">
        <f t="shared" si="34"/>
        <v>款</v>
      </c>
    </row>
    <row r="657" ht="36" customHeight="1" spans="1:7">
      <c r="A657" s="449" t="s">
        <v>1206</v>
      </c>
      <c r="B657" s="328" t="s">
        <v>1207</v>
      </c>
      <c r="C657" s="360">
        <v>6</v>
      </c>
      <c r="D657" s="360">
        <v>6</v>
      </c>
      <c r="E657" s="361">
        <f t="shared" si="32"/>
        <v>0</v>
      </c>
      <c r="F657" s="297" t="str">
        <f t="shared" si="33"/>
        <v>是</v>
      </c>
      <c r="G657" s="194" t="str">
        <f t="shared" si="34"/>
        <v>项</v>
      </c>
    </row>
    <row r="658" ht="36" customHeight="1" spans="1:7">
      <c r="A658" s="449" t="s">
        <v>1208</v>
      </c>
      <c r="B658" s="328" t="s">
        <v>1209</v>
      </c>
      <c r="C658" s="360">
        <v>209</v>
      </c>
      <c r="D658" s="360">
        <v>340</v>
      </c>
      <c r="E658" s="361">
        <f t="shared" ref="E658:E721" si="35">IF(C658&gt;0,D658/C658-1,IF(C658&lt;0,-(D658/C658-1),""))</f>
        <v>0.627</v>
      </c>
      <c r="F658" s="297" t="str">
        <f t="shared" si="33"/>
        <v>是</v>
      </c>
      <c r="G658" s="194" t="str">
        <f t="shared" si="34"/>
        <v>项</v>
      </c>
    </row>
    <row r="659" ht="36" customHeight="1" spans="1:7">
      <c r="A659" s="448" t="s">
        <v>1210</v>
      </c>
      <c r="B659" s="322" t="s">
        <v>1211</v>
      </c>
      <c r="C659" s="357">
        <f>SUM(C660:C662)</f>
        <v>5600</v>
      </c>
      <c r="D659" s="357">
        <f>SUM(D660:D662)</f>
        <v>215</v>
      </c>
      <c r="E659" s="358">
        <f t="shared" si="35"/>
        <v>-0.962</v>
      </c>
      <c r="F659" s="297" t="str">
        <f t="shared" si="33"/>
        <v>是</v>
      </c>
      <c r="G659" s="194" t="str">
        <f t="shared" si="34"/>
        <v>款</v>
      </c>
    </row>
    <row r="660" ht="36" customHeight="1" spans="1:7">
      <c r="A660" s="449" t="s">
        <v>1212</v>
      </c>
      <c r="B660" s="328" t="s">
        <v>1213</v>
      </c>
      <c r="C660" s="360"/>
      <c r="D660" s="360"/>
      <c r="E660" s="361" t="str">
        <f t="shared" si="35"/>
        <v/>
      </c>
      <c r="F660" s="297" t="str">
        <f t="shared" si="33"/>
        <v>否</v>
      </c>
      <c r="G660" s="194" t="str">
        <f t="shared" si="34"/>
        <v>项</v>
      </c>
    </row>
    <row r="661" ht="36" customHeight="1" spans="1:7">
      <c r="A661" s="449" t="s">
        <v>1214</v>
      </c>
      <c r="B661" s="328" t="s">
        <v>1215</v>
      </c>
      <c r="C661" s="360">
        <v>5600</v>
      </c>
      <c r="D661" s="360">
        <v>215</v>
      </c>
      <c r="E661" s="361">
        <f t="shared" si="35"/>
        <v>-0.962</v>
      </c>
      <c r="F661" s="297" t="str">
        <f t="shared" si="33"/>
        <v>是</v>
      </c>
      <c r="G661" s="194" t="str">
        <f t="shared" si="34"/>
        <v>项</v>
      </c>
    </row>
    <row r="662" ht="36" customHeight="1" spans="1:7">
      <c r="A662" s="449" t="s">
        <v>1216</v>
      </c>
      <c r="B662" s="328" t="s">
        <v>1217</v>
      </c>
      <c r="C662" s="360">
        <v>0</v>
      </c>
      <c r="D662" s="360">
        <v>0</v>
      </c>
      <c r="E662" s="361" t="str">
        <f t="shared" si="35"/>
        <v/>
      </c>
      <c r="F662" s="297" t="str">
        <f t="shared" si="33"/>
        <v>否</v>
      </c>
      <c r="G662" s="194" t="str">
        <f t="shared" si="34"/>
        <v>项</v>
      </c>
    </row>
    <row r="663" ht="36" customHeight="1" spans="1:7">
      <c r="A663" s="448" t="s">
        <v>1218</v>
      </c>
      <c r="B663" s="322" t="s">
        <v>1219</v>
      </c>
      <c r="C663" s="357">
        <f>SUM(C664:C667)</f>
        <v>0</v>
      </c>
      <c r="D663" s="357">
        <f>SUM(D664:D667)</f>
        <v>0</v>
      </c>
      <c r="E663" s="358" t="str">
        <f t="shared" si="35"/>
        <v/>
      </c>
      <c r="F663" s="297" t="str">
        <f t="shared" si="33"/>
        <v>否</v>
      </c>
      <c r="G663" s="194" t="str">
        <f t="shared" si="34"/>
        <v>款</v>
      </c>
    </row>
    <row r="664" ht="36" customHeight="1" spans="1:7">
      <c r="A664" s="449" t="s">
        <v>1220</v>
      </c>
      <c r="B664" s="328" t="s">
        <v>1221</v>
      </c>
      <c r="C664" s="360">
        <v>0</v>
      </c>
      <c r="D664" s="360">
        <v>0</v>
      </c>
      <c r="E664" s="361" t="str">
        <f t="shared" si="35"/>
        <v/>
      </c>
      <c r="F664" s="297" t="str">
        <f t="shared" si="33"/>
        <v>否</v>
      </c>
      <c r="G664" s="194" t="str">
        <f t="shared" si="34"/>
        <v>项</v>
      </c>
    </row>
    <row r="665" ht="36" customHeight="1" spans="1:7">
      <c r="A665" s="449" t="s">
        <v>1222</v>
      </c>
      <c r="B665" s="328" t="s">
        <v>1223</v>
      </c>
      <c r="C665" s="360">
        <v>0</v>
      </c>
      <c r="D665" s="360">
        <v>0</v>
      </c>
      <c r="E665" s="361" t="str">
        <f t="shared" si="35"/>
        <v/>
      </c>
      <c r="F665" s="297" t="str">
        <f t="shared" si="33"/>
        <v>否</v>
      </c>
      <c r="G665" s="194" t="str">
        <f t="shared" si="34"/>
        <v>项</v>
      </c>
    </row>
    <row r="666" ht="36" customHeight="1" spans="1:7">
      <c r="A666" s="449" t="s">
        <v>1224</v>
      </c>
      <c r="B666" s="328" t="s">
        <v>1225</v>
      </c>
      <c r="C666" s="360">
        <v>0</v>
      </c>
      <c r="D666" s="360">
        <v>0</v>
      </c>
      <c r="E666" s="361" t="str">
        <f t="shared" si="35"/>
        <v/>
      </c>
      <c r="F666" s="297" t="str">
        <f t="shared" si="33"/>
        <v>否</v>
      </c>
      <c r="G666" s="194" t="str">
        <f t="shared" si="34"/>
        <v>项</v>
      </c>
    </row>
    <row r="667" ht="36" customHeight="1" spans="1:7">
      <c r="A667" s="449" t="s">
        <v>1226</v>
      </c>
      <c r="B667" s="328" t="s">
        <v>1227</v>
      </c>
      <c r="C667" s="360">
        <v>0</v>
      </c>
      <c r="D667" s="360">
        <v>0</v>
      </c>
      <c r="E667" s="361" t="str">
        <f t="shared" si="35"/>
        <v/>
      </c>
      <c r="F667" s="297" t="str">
        <f t="shared" si="33"/>
        <v>否</v>
      </c>
      <c r="G667" s="194" t="str">
        <f t="shared" si="34"/>
        <v>项</v>
      </c>
    </row>
    <row r="668" ht="36" customHeight="1" spans="1:7">
      <c r="A668" s="448" t="s">
        <v>1228</v>
      </c>
      <c r="B668" s="322" t="s">
        <v>1229</v>
      </c>
      <c r="C668" s="357">
        <f>SUM(C669:C675)</f>
        <v>215</v>
      </c>
      <c r="D668" s="357">
        <f>SUM(D669:D675)</f>
        <v>205</v>
      </c>
      <c r="E668" s="358">
        <f t="shared" si="35"/>
        <v>-0.047</v>
      </c>
      <c r="F668" s="297" t="str">
        <f t="shared" si="33"/>
        <v>是</v>
      </c>
      <c r="G668" s="194" t="str">
        <f t="shared" si="34"/>
        <v>款</v>
      </c>
    </row>
    <row r="669" ht="36" customHeight="1" spans="1:7">
      <c r="A669" s="449" t="s">
        <v>1230</v>
      </c>
      <c r="B669" s="328" t="s">
        <v>140</v>
      </c>
      <c r="C669" s="360">
        <v>154</v>
      </c>
      <c r="D669" s="360">
        <v>147</v>
      </c>
      <c r="E669" s="361">
        <f t="shared" si="35"/>
        <v>-0.045</v>
      </c>
      <c r="F669" s="297" t="str">
        <f t="shared" si="33"/>
        <v>是</v>
      </c>
      <c r="G669" s="194" t="str">
        <f t="shared" si="34"/>
        <v>项</v>
      </c>
    </row>
    <row r="670" ht="36" customHeight="1" spans="1:7">
      <c r="A670" s="449" t="s">
        <v>1231</v>
      </c>
      <c r="B670" s="328" t="s">
        <v>142</v>
      </c>
      <c r="C670" s="360">
        <v>6</v>
      </c>
      <c r="D670" s="360">
        <v>2</v>
      </c>
      <c r="E670" s="361">
        <f t="shared" si="35"/>
        <v>-0.667</v>
      </c>
      <c r="F670" s="297" t="str">
        <f t="shared" si="33"/>
        <v>是</v>
      </c>
      <c r="G670" s="194" t="str">
        <f t="shared" si="34"/>
        <v>项</v>
      </c>
    </row>
    <row r="671" ht="36" customHeight="1" spans="1:7">
      <c r="A671" s="449" t="s">
        <v>1232</v>
      </c>
      <c r="B671" s="328" t="s">
        <v>144</v>
      </c>
      <c r="C671" s="360">
        <v>0</v>
      </c>
      <c r="D671" s="360">
        <v>0</v>
      </c>
      <c r="E671" s="361" t="str">
        <f t="shared" si="35"/>
        <v/>
      </c>
      <c r="F671" s="297" t="str">
        <f t="shared" si="33"/>
        <v>否</v>
      </c>
      <c r="G671" s="194" t="str">
        <f t="shared" si="34"/>
        <v>项</v>
      </c>
    </row>
    <row r="672" ht="36" customHeight="1" spans="1:7">
      <c r="A672" s="449" t="s">
        <v>1233</v>
      </c>
      <c r="B672" s="328" t="s">
        <v>1234</v>
      </c>
      <c r="C672" s="360">
        <v>55</v>
      </c>
      <c r="D672" s="360">
        <v>56</v>
      </c>
      <c r="E672" s="361">
        <f t="shared" si="35"/>
        <v>0.018</v>
      </c>
      <c r="F672" s="297" t="str">
        <f t="shared" si="33"/>
        <v>是</v>
      </c>
      <c r="G672" s="194" t="str">
        <f t="shared" si="34"/>
        <v>项</v>
      </c>
    </row>
    <row r="673" ht="36" customHeight="1" spans="1:7">
      <c r="A673" s="449" t="s">
        <v>1235</v>
      </c>
      <c r="B673" s="328" t="s">
        <v>1236</v>
      </c>
      <c r="C673" s="360"/>
      <c r="D673" s="360"/>
      <c r="E673" s="361" t="str">
        <f t="shared" si="35"/>
        <v/>
      </c>
      <c r="F673" s="297" t="str">
        <f t="shared" si="33"/>
        <v>否</v>
      </c>
      <c r="G673" s="194" t="str">
        <f t="shared" si="34"/>
        <v>项</v>
      </c>
    </row>
    <row r="674" ht="36" customHeight="1" spans="1:7">
      <c r="A674" s="449" t="s">
        <v>1237</v>
      </c>
      <c r="B674" s="328" t="s">
        <v>158</v>
      </c>
      <c r="C674" s="360"/>
      <c r="D674" s="360"/>
      <c r="E674" s="361" t="str">
        <f t="shared" si="35"/>
        <v/>
      </c>
      <c r="F674" s="297" t="str">
        <f t="shared" si="33"/>
        <v>否</v>
      </c>
      <c r="G674" s="194" t="str">
        <f t="shared" si="34"/>
        <v>项</v>
      </c>
    </row>
    <row r="675" ht="36" customHeight="1" spans="1:7">
      <c r="A675" s="449" t="s">
        <v>1238</v>
      </c>
      <c r="B675" s="328" t="s">
        <v>1239</v>
      </c>
      <c r="C675" s="360"/>
      <c r="D675" s="360"/>
      <c r="E675" s="361" t="str">
        <f t="shared" si="35"/>
        <v/>
      </c>
      <c r="F675" s="297" t="str">
        <f t="shared" si="33"/>
        <v>否</v>
      </c>
      <c r="G675" s="194" t="str">
        <f t="shared" si="34"/>
        <v>项</v>
      </c>
    </row>
    <row r="676" ht="36" customHeight="1" spans="1:7">
      <c r="A676" s="448" t="s">
        <v>1240</v>
      </c>
      <c r="B676" s="322" t="s">
        <v>1241</v>
      </c>
      <c r="C676" s="357">
        <f>SUM(C677:C678)</f>
        <v>65</v>
      </c>
      <c r="D676" s="357">
        <f>SUM(D677:D678)</f>
        <v>35</v>
      </c>
      <c r="E676" s="358">
        <f t="shared" si="35"/>
        <v>-0.462</v>
      </c>
      <c r="F676" s="297" t="str">
        <f t="shared" si="33"/>
        <v>是</v>
      </c>
      <c r="G676" s="194" t="str">
        <f t="shared" si="34"/>
        <v>款</v>
      </c>
    </row>
    <row r="677" ht="36" customHeight="1" spans="1:7">
      <c r="A677" s="449" t="s">
        <v>1242</v>
      </c>
      <c r="B677" s="328" t="s">
        <v>1243</v>
      </c>
      <c r="C677" s="360">
        <v>65</v>
      </c>
      <c r="D677" s="360">
        <v>35</v>
      </c>
      <c r="E677" s="361">
        <f t="shared" si="35"/>
        <v>-0.462</v>
      </c>
      <c r="F677" s="297" t="str">
        <f t="shared" si="33"/>
        <v>是</v>
      </c>
      <c r="G677" s="194" t="str">
        <f t="shared" si="34"/>
        <v>项</v>
      </c>
    </row>
    <row r="678" ht="36" customHeight="1" spans="1:7">
      <c r="A678" s="449" t="s">
        <v>1244</v>
      </c>
      <c r="B678" s="328" t="s">
        <v>1245</v>
      </c>
      <c r="C678" s="360">
        <v>0</v>
      </c>
      <c r="D678" s="360">
        <v>0</v>
      </c>
      <c r="E678" s="361" t="str">
        <f t="shared" si="35"/>
        <v/>
      </c>
      <c r="F678" s="297" t="str">
        <f t="shared" si="33"/>
        <v>否</v>
      </c>
      <c r="G678" s="194" t="str">
        <f t="shared" si="34"/>
        <v>项</v>
      </c>
    </row>
    <row r="679" ht="36" customHeight="1" spans="1:7">
      <c r="A679" s="448" t="s">
        <v>1246</v>
      </c>
      <c r="B679" s="322" t="s">
        <v>1247</v>
      </c>
      <c r="C679" s="357">
        <f>SUM(C680)</f>
        <v>26</v>
      </c>
      <c r="D679" s="357">
        <f>SUM(D680)</f>
        <v>0</v>
      </c>
      <c r="E679" s="358">
        <f t="shared" si="35"/>
        <v>-1</v>
      </c>
      <c r="F679" s="297" t="str">
        <f t="shared" si="33"/>
        <v>是</v>
      </c>
      <c r="G679" s="194" t="str">
        <f t="shared" si="34"/>
        <v>款</v>
      </c>
    </row>
    <row r="680" ht="36" customHeight="1" spans="1:7">
      <c r="A680" s="326">
        <v>2089999</v>
      </c>
      <c r="B680" s="328" t="s">
        <v>1248</v>
      </c>
      <c r="C680" s="360">
        <v>26</v>
      </c>
      <c r="D680" s="360"/>
      <c r="E680" s="361">
        <f t="shared" si="35"/>
        <v>-1</v>
      </c>
      <c r="F680" s="297" t="str">
        <f t="shared" si="33"/>
        <v>是</v>
      </c>
      <c r="G680" s="194" t="str">
        <f t="shared" si="34"/>
        <v>项</v>
      </c>
    </row>
    <row r="681" ht="36" customHeight="1" spans="1:7">
      <c r="A681" s="329" t="s">
        <v>1249</v>
      </c>
      <c r="B681" s="453" t="s">
        <v>530</v>
      </c>
      <c r="C681" s="454"/>
      <c r="D681" s="454"/>
      <c r="E681" s="358" t="str">
        <f t="shared" si="35"/>
        <v/>
      </c>
      <c r="F681" s="297" t="str">
        <f t="shared" si="33"/>
        <v>否</v>
      </c>
      <c r="G681" s="194" t="str">
        <f t="shared" si="34"/>
        <v>项</v>
      </c>
    </row>
    <row r="682" ht="36" customHeight="1" spans="1:7">
      <c r="A682" s="329" t="s">
        <v>1250</v>
      </c>
      <c r="B682" s="453" t="s">
        <v>1251</v>
      </c>
      <c r="C682" s="454"/>
      <c r="D682" s="454"/>
      <c r="E682" s="358" t="str">
        <f t="shared" si="35"/>
        <v/>
      </c>
      <c r="F682" s="297" t="str">
        <f t="shared" si="33"/>
        <v>否</v>
      </c>
      <c r="G682" s="194" t="str">
        <f t="shared" si="34"/>
        <v>项</v>
      </c>
    </row>
    <row r="683" ht="36" customHeight="1" spans="1:7">
      <c r="A683" s="448" t="s">
        <v>86</v>
      </c>
      <c r="B683" s="322" t="s">
        <v>87</v>
      </c>
      <c r="C683" s="357">
        <f>SUM(C684,C689,C703,C707,C719,C722,C726,C731,C735,C739,C742,C751,C753)</f>
        <v>16053</v>
      </c>
      <c r="D683" s="357">
        <f>SUM(D684,D689,D703,D707,D719,D722,D726,D731,D735,D739,D742,D751,D753)</f>
        <v>15302</v>
      </c>
      <c r="E683" s="358">
        <f t="shared" si="35"/>
        <v>-0.047</v>
      </c>
      <c r="F683" s="297" t="str">
        <f t="shared" si="33"/>
        <v>是</v>
      </c>
      <c r="G683" s="194" t="str">
        <f t="shared" si="34"/>
        <v>类</v>
      </c>
    </row>
    <row r="684" ht="36" customHeight="1" spans="1:7">
      <c r="A684" s="448" t="s">
        <v>1252</v>
      </c>
      <c r="B684" s="322" t="s">
        <v>1253</v>
      </c>
      <c r="C684" s="357">
        <f>SUM(C685:C688)</f>
        <v>400</v>
      </c>
      <c r="D684" s="357">
        <f>SUM(D685:D688)</f>
        <v>430</v>
      </c>
      <c r="E684" s="358">
        <f t="shared" si="35"/>
        <v>0.075</v>
      </c>
      <c r="F684" s="297" t="str">
        <f t="shared" si="33"/>
        <v>是</v>
      </c>
      <c r="G684" s="194" t="str">
        <f t="shared" si="34"/>
        <v>款</v>
      </c>
    </row>
    <row r="685" ht="36" customHeight="1" spans="1:7">
      <c r="A685" s="449" t="s">
        <v>1254</v>
      </c>
      <c r="B685" s="328" t="s">
        <v>140</v>
      </c>
      <c r="C685" s="360">
        <v>389</v>
      </c>
      <c r="D685" s="360">
        <v>425</v>
      </c>
      <c r="E685" s="361">
        <f t="shared" si="35"/>
        <v>0.093</v>
      </c>
      <c r="F685" s="297" t="str">
        <f t="shared" si="33"/>
        <v>是</v>
      </c>
      <c r="G685" s="194" t="str">
        <f t="shared" si="34"/>
        <v>项</v>
      </c>
    </row>
    <row r="686" ht="36" customHeight="1" spans="1:7">
      <c r="A686" s="449" t="s">
        <v>1255</v>
      </c>
      <c r="B686" s="328" t="s">
        <v>142</v>
      </c>
      <c r="C686" s="360">
        <v>11</v>
      </c>
      <c r="D686" s="360">
        <v>5</v>
      </c>
      <c r="E686" s="361">
        <f t="shared" si="35"/>
        <v>-0.545</v>
      </c>
      <c r="F686" s="297" t="str">
        <f t="shared" si="33"/>
        <v>是</v>
      </c>
      <c r="G686" s="194" t="str">
        <f t="shared" si="34"/>
        <v>项</v>
      </c>
    </row>
    <row r="687" ht="36" customHeight="1" spans="1:7">
      <c r="A687" s="449" t="s">
        <v>1256</v>
      </c>
      <c r="B687" s="328" t="s">
        <v>144</v>
      </c>
      <c r="C687" s="360"/>
      <c r="D687" s="360"/>
      <c r="E687" s="361" t="str">
        <f t="shared" si="35"/>
        <v/>
      </c>
      <c r="F687" s="297" t="str">
        <f t="shared" si="33"/>
        <v>否</v>
      </c>
      <c r="G687" s="194" t="str">
        <f t="shared" si="34"/>
        <v>项</v>
      </c>
    </row>
    <row r="688" ht="36" customHeight="1" spans="1:7">
      <c r="A688" s="449" t="s">
        <v>1257</v>
      </c>
      <c r="B688" s="328" t="s">
        <v>1258</v>
      </c>
      <c r="C688" s="360"/>
      <c r="D688" s="360"/>
      <c r="E688" s="361" t="str">
        <f t="shared" si="35"/>
        <v/>
      </c>
      <c r="F688" s="297" t="str">
        <f t="shared" si="33"/>
        <v>否</v>
      </c>
      <c r="G688" s="194" t="str">
        <f t="shared" si="34"/>
        <v>项</v>
      </c>
    </row>
    <row r="689" ht="36" customHeight="1" spans="1:7">
      <c r="A689" s="448" t="s">
        <v>1259</v>
      </c>
      <c r="B689" s="322" t="s">
        <v>1260</v>
      </c>
      <c r="C689" s="357">
        <f>SUM(C690:C702)</f>
        <v>1526</v>
      </c>
      <c r="D689" s="357">
        <f>SUM(D690:D702)</f>
        <v>1922</v>
      </c>
      <c r="E689" s="358">
        <f t="shared" si="35"/>
        <v>0.26</v>
      </c>
      <c r="F689" s="297" t="str">
        <f t="shared" si="33"/>
        <v>是</v>
      </c>
      <c r="G689" s="194" t="str">
        <f t="shared" si="34"/>
        <v>款</v>
      </c>
    </row>
    <row r="690" ht="36" customHeight="1" spans="1:7">
      <c r="A690" s="449" t="s">
        <v>1261</v>
      </c>
      <c r="B690" s="328" t="s">
        <v>1262</v>
      </c>
      <c r="C690" s="360">
        <v>1423</v>
      </c>
      <c r="D690" s="360">
        <v>1325</v>
      </c>
      <c r="E690" s="361">
        <f t="shared" si="35"/>
        <v>-0.069</v>
      </c>
      <c r="F690" s="297" t="str">
        <f t="shared" si="33"/>
        <v>是</v>
      </c>
      <c r="G690" s="194" t="str">
        <f t="shared" si="34"/>
        <v>项</v>
      </c>
    </row>
    <row r="691" ht="36" customHeight="1" spans="1:7">
      <c r="A691" s="449" t="s">
        <v>1263</v>
      </c>
      <c r="B691" s="328" t="s">
        <v>1264</v>
      </c>
      <c r="C691" s="360">
        <v>103</v>
      </c>
      <c r="D691" s="360">
        <v>597</v>
      </c>
      <c r="E691" s="361">
        <f t="shared" si="35"/>
        <v>4.796</v>
      </c>
      <c r="F691" s="297" t="str">
        <f t="shared" ref="F691:F754" si="36">IF(LEN(A691)=3,"是",IF(B691&lt;&gt;"",IF(SUM(C691:D691)&lt;&gt;0,"是","否"),"是"))</f>
        <v>是</v>
      </c>
      <c r="G691" s="194" t="str">
        <f t="shared" ref="G691:G754" si="37">IF(LEN(A691)=3,"类",IF(LEN(A691)=5,"款","项"))</f>
        <v>项</v>
      </c>
    </row>
    <row r="692" ht="36" customHeight="1" spans="1:7">
      <c r="A692" s="449" t="s">
        <v>1265</v>
      </c>
      <c r="B692" s="328" t="s">
        <v>1266</v>
      </c>
      <c r="C692" s="360"/>
      <c r="D692" s="360"/>
      <c r="E692" s="361" t="str">
        <f t="shared" si="35"/>
        <v/>
      </c>
      <c r="F692" s="297" t="str">
        <f t="shared" si="36"/>
        <v>否</v>
      </c>
      <c r="G692" s="194" t="str">
        <f t="shared" si="37"/>
        <v>项</v>
      </c>
    </row>
    <row r="693" ht="36" customHeight="1" spans="1:7">
      <c r="A693" s="449" t="s">
        <v>1267</v>
      </c>
      <c r="B693" s="328" t="s">
        <v>1268</v>
      </c>
      <c r="C693" s="360">
        <v>0</v>
      </c>
      <c r="D693" s="360">
        <v>0</v>
      </c>
      <c r="E693" s="361" t="str">
        <f t="shared" si="35"/>
        <v/>
      </c>
      <c r="F693" s="297" t="str">
        <f t="shared" si="36"/>
        <v>否</v>
      </c>
      <c r="G693" s="194" t="str">
        <f t="shared" si="37"/>
        <v>项</v>
      </c>
    </row>
    <row r="694" ht="36" customHeight="1" spans="1:7">
      <c r="A694" s="449" t="s">
        <v>1269</v>
      </c>
      <c r="B694" s="328" t="s">
        <v>1270</v>
      </c>
      <c r="C694" s="360">
        <v>0</v>
      </c>
      <c r="D694" s="360">
        <v>0</v>
      </c>
      <c r="E694" s="361" t="str">
        <f t="shared" si="35"/>
        <v/>
      </c>
      <c r="F694" s="297" t="str">
        <f t="shared" si="36"/>
        <v>否</v>
      </c>
      <c r="G694" s="194" t="str">
        <f t="shared" si="37"/>
        <v>项</v>
      </c>
    </row>
    <row r="695" ht="36" customHeight="1" spans="1:7">
      <c r="A695" s="449" t="s">
        <v>1271</v>
      </c>
      <c r="B695" s="328" t="s">
        <v>1272</v>
      </c>
      <c r="C695" s="360">
        <v>0</v>
      </c>
      <c r="D695" s="360">
        <v>0</v>
      </c>
      <c r="E695" s="361" t="str">
        <f t="shared" si="35"/>
        <v/>
      </c>
      <c r="F695" s="297" t="str">
        <f t="shared" si="36"/>
        <v>否</v>
      </c>
      <c r="G695" s="194" t="str">
        <f t="shared" si="37"/>
        <v>项</v>
      </c>
    </row>
    <row r="696" ht="36" customHeight="1" spans="1:7">
      <c r="A696" s="449" t="s">
        <v>1273</v>
      </c>
      <c r="B696" s="328" t="s">
        <v>1274</v>
      </c>
      <c r="C696" s="360">
        <v>0</v>
      </c>
      <c r="D696" s="360">
        <v>0</v>
      </c>
      <c r="E696" s="361" t="str">
        <f t="shared" si="35"/>
        <v/>
      </c>
      <c r="F696" s="297" t="str">
        <f t="shared" si="36"/>
        <v>否</v>
      </c>
      <c r="G696" s="194" t="str">
        <f t="shared" si="37"/>
        <v>项</v>
      </c>
    </row>
    <row r="697" ht="36" customHeight="1" spans="1:7">
      <c r="A697" s="449" t="s">
        <v>1275</v>
      </c>
      <c r="B697" s="328" t="s">
        <v>1276</v>
      </c>
      <c r="C697" s="360"/>
      <c r="D697" s="360"/>
      <c r="E697" s="361" t="str">
        <f t="shared" si="35"/>
        <v/>
      </c>
      <c r="F697" s="297" t="str">
        <f t="shared" si="36"/>
        <v>否</v>
      </c>
      <c r="G697" s="194" t="str">
        <f t="shared" si="37"/>
        <v>项</v>
      </c>
    </row>
    <row r="698" ht="36" customHeight="1" spans="1:7">
      <c r="A698" s="449" t="s">
        <v>1277</v>
      </c>
      <c r="B698" s="328" t="s">
        <v>1278</v>
      </c>
      <c r="C698" s="360">
        <v>0</v>
      </c>
      <c r="D698" s="360">
        <v>0</v>
      </c>
      <c r="E698" s="361" t="str">
        <f t="shared" si="35"/>
        <v/>
      </c>
      <c r="F698" s="297" t="str">
        <f t="shared" si="36"/>
        <v>否</v>
      </c>
      <c r="G698" s="194" t="str">
        <f t="shared" si="37"/>
        <v>项</v>
      </c>
    </row>
    <row r="699" ht="36" customHeight="1" spans="1:7">
      <c r="A699" s="449" t="s">
        <v>1279</v>
      </c>
      <c r="B699" s="328" t="s">
        <v>1280</v>
      </c>
      <c r="C699" s="360"/>
      <c r="D699" s="360"/>
      <c r="E699" s="361" t="str">
        <f t="shared" si="35"/>
        <v/>
      </c>
      <c r="F699" s="297" t="str">
        <f t="shared" si="36"/>
        <v>否</v>
      </c>
      <c r="G699" s="194" t="str">
        <f t="shared" si="37"/>
        <v>项</v>
      </c>
    </row>
    <row r="700" ht="36" customHeight="1" spans="1:7">
      <c r="A700" s="449" t="s">
        <v>1281</v>
      </c>
      <c r="B700" s="328" t="s">
        <v>1282</v>
      </c>
      <c r="C700" s="360">
        <v>0</v>
      </c>
      <c r="D700" s="360">
        <v>0</v>
      </c>
      <c r="E700" s="361" t="str">
        <f t="shared" si="35"/>
        <v/>
      </c>
      <c r="F700" s="297" t="str">
        <f t="shared" si="36"/>
        <v>否</v>
      </c>
      <c r="G700" s="194" t="str">
        <f t="shared" si="37"/>
        <v>项</v>
      </c>
    </row>
    <row r="701" ht="36" customHeight="1" spans="1:7">
      <c r="A701" s="449" t="s">
        <v>1283</v>
      </c>
      <c r="B701" s="328" t="s">
        <v>1284</v>
      </c>
      <c r="C701" s="360"/>
      <c r="D701" s="360"/>
      <c r="E701" s="361" t="str">
        <f t="shared" si="35"/>
        <v/>
      </c>
      <c r="F701" s="297" t="str">
        <f t="shared" si="36"/>
        <v>否</v>
      </c>
      <c r="G701" s="194" t="str">
        <f t="shared" si="37"/>
        <v>项</v>
      </c>
    </row>
    <row r="702" ht="36" customHeight="1" spans="1:7">
      <c r="A702" s="449" t="s">
        <v>1285</v>
      </c>
      <c r="B702" s="328" t="s">
        <v>1286</v>
      </c>
      <c r="C702" s="360"/>
      <c r="D702" s="360"/>
      <c r="E702" s="361" t="str">
        <f t="shared" si="35"/>
        <v/>
      </c>
      <c r="F702" s="297" t="str">
        <f t="shared" si="36"/>
        <v>否</v>
      </c>
      <c r="G702" s="194" t="str">
        <f t="shared" si="37"/>
        <v>项</v>
      </c>
    </row>
    <row r="703" ht="36" customHeight="1" spans="1:7">
      <c r="A703" s="448" t="s">
        <v>1287</v>
      </c>
      <c r="B703" s="322" t="s">
        <v>1288</v>
      </c>
      <c r="C703" s="357">
        <f>SUM(C704:C706)</f>
        <v>2650</v>
      </c>
      <c r="D703" s="357">
        <f>SUM(D704:D706)</f>
        <v>2467</v>
      </c>
      <c r="E703" s="358">
        <f t="shared" si="35"/>
        <v>-0.069</v>
      </c>
      <c r="F703" s="297" t="str">
        <f t="shared" si="36"/>
        <v>是</v>
      </c>
      <c r="G703" s="194" t="str">
        <f t="shared" si="37"/>
        <v>款</v>
      </c>
    </row>
    <row r="704" ht="36" customHeight="1" spans="1:7">
      <c r="A704" s="449" t="s">
        <v>1289</v>
      </c>
      <c r="B704" s="328" t="s">
        <v>1290</v>
      </c>
      <c r="C704" s="360">
        <v>514</v>
      </c>
      <c r="D704" s="360">
        <v>487</v>
      </c>
      <c r="E704" s="361">
        <f t="shared" si="35"/>
        <v>-0.053</v>
      </c>
      <c r="F704" s="297" t="str">
        <f t="shared" si="36"/>
        <v>是</v>
      </c>
      <c r="G704" s="194" t="str">
        <f t="shared" si="37"/>
        <v>项</v>
      </c>
    </row>
    <row r="705" ht="36" customHeight="1" spans="1:7">
      <c r="A705" s="449" t="s">
        <v>1291</v>
      </c>
      <c r="B705" s="328" t="s">
        <v>1292</v>
      </c>
      <c r="C705" s="360">
        <v>2092</v>
      </c>
      <c r="D705" s="360">
        <v>1858</v>
      </c>
      <c r="E705" s="361">
        <f t="shared" si="35"/>
        <v>-0.112</v>
      </c>
      <c r="F705" s="297" t="str">
        <f t="shared" si="36"/>
        <v>是</v>
      </c>
      <c r="G705" s="194" t="str">
        <f t="shared" si="37"/>
        <v>项</v>
      </c>
    </row>
    <row r="706" ht="36" customHeight="1" spans="1:7">
      <c r="A706" s="449" t="s">
        <v>1293</v>
      </c>
      <c r="B706" s="328" t="s">
        <v>1294</v>
      </c>
      <c r="C706" s="360">
        <v>44</v>
      </c>
      <c r="D706" s="360">
        <v>122</v>
      </c>
      <c r="E706" s="361">
        <f t="shared" si="35"/>
        <v>1.773</v>
      </c>
      <c r="F706" s="297" t="str">
        <f t="shared" si="36"/>
        <v>是</v>
      </c>
      <c r="G706" s="194" t="str">
        <f t="shared" si="37"/>
        <v>项</v>
      </c>
    </row>
    <row r="707" ht="36" customHeight="1" spans="1:7">
      <c r="A707" s="448" t="s">
        <v>1295</v>
      </c>
      <c r="B707" s="322" t="s">
        <v>1296</v>
      </c>
      <c r="C707" s="357">
        <f>SUM(C708:C718)</f>
        <v>3890</v>
      </c>
      <c r="D707" s="357">
        <f>SUM(D708:D718)</f>
        <v>2353</v>
      </c>
      <c r="E707" s="358">
        <f t="shared" si="35"/>
        <v>-0.395</v>
      </c>
      <c r="F707" s="297" t="str">
        <f t="shared" si="36"/>
        <v>是</v>
      </c>
      <c r="G707" s="194" t="str">
        <f t="shared" si="37"/>
        <v>款</v>
      </c>
    </row>
    <row r="708" ht="36" customHeight="1" spans="1:7">
      <c r="A708" s="449" t="s">
        <v>1297</v>
      </c>
      <c r="B708" s="328" t="s">
        <v>1298</v>
      </c>
      <c r="C708" s="360">
        <v>444</v>
      </c>
      <c r="D708" s="360">
        <v>531</v>
      </c>
      <c r="E708" s="361">
        <f t="shared" si="35"/>
        <v>0.196</v>
      </c>
      <c r="F708" s="297" t="str">
        <f t="shared" si="36"/>
        <v>是</v>
      </c>
      <c r="G708" s="194" t="str">
        <f t="shared" si="37"/>
        <v>项</v>
      </c>
    </row>
    <row r="709" ht="36" customHeight="1" spans="1:7">
      <c r="A709" s="449" t="s">
        <v>1299</v>
      </c>
      <c r="B709" s="328" t="s">
        <v>1300</v>
      </c>
      <c r="C709" s="360">
        <v>129</v>
      </c>
      <c r="D709" s="360"/>
      <c r="E709" s="361">
        <f t="shared" si="35"/>
        <v>-1</v>
      </c>
      <c r="F709" s="297" t="str">
        <f t="shared" si="36"/>
        <v>是</v>
      </c>
      <c r="G709" s="194" t="str">
        <f t="shared" si="37"/>
        <v>项</v>
      </c>
    </row>
    <row r="710" ht="36" customHeight="1" spans="1:7">
      <c r="A710" s="449" t="s">
        <v>1301</v>
      </c>
      <c r="B710" s="328" t="s">
        <v>1302</v>
      </c>
      <c r="C710" s="360">
        <v>339</v>
      </c>
      <c r="D710" s="360">
        <v>337</v>
      </c>
      <c r="E710" s="361">
        <f t="shared" si="35"/>
        <v>-0.006</v>
      </c>
      <c r="F710" s="297" t="str">
        <f t="shared" si="36"/>
        <v>是</v>
      </c>
      <c r="G710" s="194" t="str">
        <f t="shared" si="37"/>
        <v>项</v>
      </c>
    </row>
    <row r="711" ht="36" customHeight="1" spans="1:7">
      <c r="A711" s="449" t="s">
        <v>1303</v>
      </c>
      <c r="B711" s="328" t="s">
        <v>1304</v>
      </c>
      <c r="C711" s="360">
        <v>0</v>
      </c>
      <c r="D711" s="360">
        <v>0</v>
      </c>
      <c r="E711" s="361" t="str">
        <f t="shared" si="35"/>
        <v/>
      </c>
      <c r="F711" s="297" t="str">
        <f t="shared" si="36"/>
        <v>否</v>
      </c>
      <c r="G711" s="194" t="str">
        <f t="shared" si="37"/>
        <v>项</v>
      </c>
    </row>
    <row r="712" ht="36" customHeight="1" spans="1:7">
      <c r="A712" s="449" t="s">
        <v>1305</v>
      </c>
      <c r="B712" s="328" t="s">
        <v>1306</v>
      </c>
      <c r="C712" s="360"/>
      <c r="D712" s="360"/>
      <c r="E712" s="361" t="str">
        <f t="shared" si="35"/>
        <v/>
      </c>
      <c r="F712" s="297" t="str">
        <f t="shared" si="36"/>
        <v>否</v>
      </c>
      <c r="G712" s="194" t="str">
        <f t="shared" si="37"/>
        <v>项</v>
      </c>
    </row>
    <row r="713" ht="36" customHeight="1" spans="1:7">
      <c r="A713" s="449" t="s">
        <v>1307</v>
      </c>
      <c r="B713" s="328" t="s">
        <v>1308</v>
      </c>
      <c r="C713" s="360">
        <v>0</v>
      </c>
      <c r="D713" s="360">
        <v>0</v>
      </c>
      <c r="E713" s="361" t="str">
        <f t="shared" si="35"/>
        <v/>
      </c>
      <c r="F713" s="297" t="str">
        <f t="shared" si="36"/>
        <v>否</v>
      </c>
      <c r="G713" s="194" t="str">
        <f t="shared" si="37"/>
        <v>项</v>
      </c>
    </row>
    <row r="714" ht="36" customHeight="1" spans="1:7">
      <c r="A714" s="449" t="s">
        <v>1309</v>
      </c>
      <c r="B714" s="328" t="s">
        <v>1310</v>
      </c>
      <c r="C714" s="360">
        <v>0</v>
      </c>
      <c r="D714" s="360">
        <v>0</v>
      </c>
      <c r="E714" s="361" t="str">
        <f t="shared" si="35"/>
        <v/>
      </c>
      <c r="F714" s="297" t="str">
        <f t="shared" si="36"/>
        <v>否</v>
      </c>
      <c r="G714" s="194" t="str">
        <f t="shared" si="37"/>
        <v>项</v>
      </c>
    </row>
    <row r="715" ht="36" customHeight="1" spans="1:7">
      <c r="A715" s="449" t="s">
        <v>1311</v>
      </c>
      <c r="B715" s="328" t="s">
        <v>1312</v>
      </c>
      <c r="C715" s="360">
        <v>1566</v>
      </c>
      <c r="D715" s="360">
        <v>1409</v>
      </c>
      <c r="E715" s="361">
        <f t="shared" si="35"/>
        <v>-0.1</v>
      </c>
      <c r="F715" s="297" t="str">
        <f t="shared" si="36"/>
        <v>是</v>
      </c>
      <c r="G715" s="194" t="str">
        <f t="shared" si="37"/>
        <v>项</v>
      </c>
    </row>
    <row r="716" ht="36" customHeight="1" spans="1:7">
      <c r="A716" s="449" t="s">
        <v>1313</v>
      </c>
      <c r="B716" s="328" t="s">
        <v>1314</v>
      </c>
      <c r="C716" s="360">
        <v>100</v>
      </c>
      <c r="D716" s="360">
        <v>58</v>
      </c>
      <c r="E716" s="361">
        <f t="shared" si="35"/>
        <v>-0.42</v>
      </c>
      <c r="F716" s="297" t="str">
        <f t="shared" si="36"/>
        <v>是</v>
      </c>
      <c r="G716" s="194" t="str">
        <f t="shared" si="37"/>
        <v>项</v>
      </c>
    </row>
    <row r="717" ht="36" customHeight="1" spans="1:7">
      <c r="A717" s="449" t="s">
        <v>1315</v>
      </c>
      <c r="B717" s="328" t="s">
        <v>1316</v>
      </c>
      <c r="C717" s="360">
        <v>1312</v>
      </c>
      <c r="D717" s="360">
        <v>18</v>
      </c>
      <c r="E717" s="361">
        <f t="shared" si="35"/>
        <v>-0.986</v>
      </c>
      <c r="F717" s="297" t="str">
        <f t="shared" si="36"/>
        <v>是</v>
      </c>
      <c r="G717" s="194" t="str">
        <f t="shared" si="37"/>
        <v>项</v>
      </c>
    </row>
    <row r="718" ht="36" customHeight="1" spans="1:7">
      <c r="A718" s="449" t="s">
        <v>1317</v>
      </c>
      <c r="B718" s="328" t="s">
        <v>1318</v>
      </c>
      <c r="C718" s="360">
        <v>0</v>
      </c>
      <c r="D718" s="360">
        <v>0</v>
      </c>
      <c r="E718" s="361" t="str">
        <f t="shared" si="35"/>
        <v/>
      </c>
      <c r="F718" s="297" t="str">
        <f t="shared" si="36"/>
        <v>否</v>
      </c>
      <c r="G718" s="194" t="str">
        <f t="shared" si="37"/>
        <v>项</v>
      </c>
    </row>
    <row r="719" ht="36" customHeight="1" spans="1:7">
      <c r="A719" s="448" t="s">
        <v>1319</v>
      </c>
      <c r="B719" s="322" t="s">
        <v>1320</v>
      </c>
      <c r="C719" s="357">
        <f>SUM(C720:C721)</f>
        <v>25</v>
      </c>
      <c r="D719" s="357">
        <f>SUM(D720:D721)</f>
        <v>0</v>
      </c>
      <c r="E719" s="358">
        <f t="shared" si="35"/>
        <v>-1</v>
      </c>
      <c r="F719" s="297" t="str">
        <f t="shared" si="36"/>
        <v>是</v>
      </c>
      <c r="G719" s="194" t="str">
        <f t="shared" si="37"/>
        <v>款</v>
      </c>
    </row>
    <row r="720" ht="36" customHeight="1" spans="1:7">
      <c r="A720" s="449" t="s">
        <v>1321</v>
      </c>
      <c r="B720" s="328" t="s">
        <v>1322</v>
      </c>
      <c r="C720" s="360">
        <v>25</v>
      </c>
      <c r="D720" s="360"/>
      <c r="E720" s="361">
        <f t="shared" si="35"/>
        <v>-1</v>
      </c>
      <c r="F720" s="297" t="str">
        <f t="shared" si="36"/>
        <v>是</v>
      </c>
      <c r="G720" s="194" t="str">
        <f t="shared" si="37"/>
        <v>项</v>
      </c>
    </row>
    <row r="721" ht="36" customHeight="1" spans="1:7">
      <c r="A721" s="449" t="s">
        <v>1323</v>
      </c>
      <c r="B721" s="328" t="s">
        <v>1324</v>
      </c>
      <c r="C721" s="360">
        <v>0</v>
      </c>
      <c r="D721" s="360">
        <v>0</v>
      </c>
      <c r="E721" s="361" t="str">
        <f t="shared" si="35"/>
        <v/>
      </c>
      <c r="F721" s="297" t="str">
        <f t="shared" si="36"/>
        <v>否</v>
      </c>
      <c r="G721" s="194" t="str">
        <f t="shared" si="37"/>
        <v>项</v>
      </c>
    </row>
    <row r="722" ht="36" customHeight="1" spans="1:7">
      <c r="A722" s="448" t="s">
        <v>1325</v>
      </c>
      <c r="B722" s="322" t="s">
        <v>1326</v>
      </c>
      <c r="C722" s="357">
        <f>SUM(C723:C725)</f>
        <v>980</v>
      </c>
      <c r="D722" s="357">
        <f>SUM(D723:D725)</f>
        <v>1513</v>
      </c>
      <c r="E722" s="358">
        <f t="shared" ref="E722:E785" si="38">IF(C722&gt;0,D722/C722-1,IF(C722&lt;0,-(D722/C722-1),""))</f>
        <v>0.544</v>
      </c>
      <c r="F722" s="297" t="str">
        <f t="shared" si="36"/>
        <v>是</v>
      </c>
      <c r="G722" s="194" t="str">
        <f t="shared" si="37"/>
        <v>款</v>
      </c>
    </row>
    <row r="723" ht="36" customHeight="1" spans="1:7">
      <c r="A723" s="449" t="s">
        <v>1327</v>
      </c>
      <c r="B723" s="328" t="s">
        <v>1328</v>
      </c>
      <c r="C723" s="360"/>
      <c r="D723" s="360"/>
      <c r="E723" s="361" t="str">
        <f t="shared" si="38"/>
        <v/>
      </c>
      <c r="F723" s="297" t="str">
        <f t="shared" si="36"/>
        <v>否</v>
      </c>
      <c r="G723" s="194" t="str">
        <f t="shared" si="37"/>
        <v>项</v>
      </c>
    </row>
    <row r="724" ht="36" customHeight="1" spans="1:7">
      <c r="A724" s="449" t="s">
        <v>1329</v>
      </c>
      <c r="B724" s="328" t="s">
        <v>1330</v>
      </c>
      <c r="C724" s="360">
        <v>717</v>
      </c>
      <c r="D724" s="360">
        <v>940</v>
      </c>
      <c r="E724" s="361">
        <f t="shared" si="38"/>
        <v>0.311</v>
      </c>
      <c r="F724" s="297" t="str">
        <f t="shared" si="36"/>
        <v>是</v>
      </c>
      <c r="G724" s="194" t="str">
        <f t="shared" si="37"/>
        <v>项</v>
      </c>
    </row>
    <row r="725" ht="36" customHeight="1" spans="1:7">
      <c r="A725" s="449" t="s">
        <v>1331</v>
      </c>
      <c r="B725" s="328" t="s">
        <v>1332</v>
      </c>
      <c r="C725" s="360">
        <v>263</v>
      </c>
      <c r="D725" s="360">
        <v>573</v>
      </c>
      <c r="E725" s="361">
        <f t="shared" si="38"/>
        <v>1.179</v>
      </c>
      <c r="F725" s="297" t="str">
        <f t="shared" si="36"/>
        <v>是</v>
      </c>
      <c r="G725" s="194" t="str">
        <f t="shared" si="37"/>
        <v>项</v>
      </c>
    </row>
    <row r="726" ht="36" customHeight="1" spans="1:7">
      <c r="A726" s="448" t="s">
        <v>1333</v>
      </c>
      <c r="B726" s="322" t="s">
        <v>1334</v>
      </c>
      <c r="C726" s="357">
        <f>SUM(C727:C730)</f>
        <v>5120</v>
      </c>
      <c r="D726" s="357">
        <f>SUM(D727:D730)</f>
        <v>5186</v>
      </c>
      <c r="E726" s="358">
        <f t="shared" si="38"/>
        <v>0.013</v>
      </c>
      <c r="F726" s="297" t="str">
        <f t="shared" si="36"/>
        <v>是</v>
      </c>
      <c r="G726" s="194" t="str">
        <f t="shared" si="37"/>
        <v>款</v>
      </c>
    </row>
    <row r="727" ht="36" customHeight="1" spans="1:7">
      <c r="A727" s="449" t="s">
        <v>1335</v>
      </c>
      <c r="B727" s="328" t="s">
        <v>1336</v>
      </c>
      <c r="C727" s="360">
        <v>825</v>
      </c>
      <c r="D727" s="360">
        <v>768</v>
      </c>
      <c r="E727" s="361">
        <f t="shared" si="38"/>
        <v>-0.069</v>
      </c>
      <c r="F727" s="297" t="str">
        <f t="shared" si="36"/>
        <v>是</v>
      </c>
      <c r="G727" s="194" t="str">
        <f t="shared" si="37"/>
        <v>项</v>
      </c>
    </row>
    <row r="728" ht="36" customHeight="1" spans="1:7">
      <c r="A728" s="449" t="s">
        <v>1337</v>
      </c>
      <c r="B728" s="328" t="s">
        <v>1338</v>
      </c>
      <c r="C728" s="360">
        <v>1951</v>
      </c>
      <c r="D728" s="360">
        <v>1880</v>
      </c>
      <c r="E728" s="361">
        <f t="shared" si="38"/>
        <v>-0.036</v>
      </c>
      <c r="F728" s="297" t="str">
        <f t="shared" si="36"/>
        <v>是</v>
      </c>
      <c r="G728" s="194" t="str">
        <f t="shared" si="37"/>
        <v>项</v>
      </c>
    </row>
    <row r="729" ht="36" customHeight="1" spans="1:7">
      <c r="A729" s="449" t="s">
        <v>1339</v>
      </c>
      <c r="B729" s="328" t="s">
        <v>1340</v>
      </c>
      <c r="C729" s="360">
        <v>2091</v>
      </c>
      <c r="D729" s="360">
        <v>2266</v>
      </c>
      <c r="E729" s="361">
        <f t="shared" si="38"/>
        <v>0.084</v>
      </c>
      <c r="F729" s="297" t="str">
        <f t="shared" si="36"/>
        <v>是</v>
      </c>
      <c r="G729" s="194" t="str">
        <f t="shared" si="37"/>
        <v>项</v>
      </c>
    </row>
    <row r="730" ht="36" customHeight="1" spans="1:7">
      <c r="A730" s="449" t="s">
        <v>1341</v>
      </c>
      <c r="B730" s="328" t="s">
        <v>1342</v>
      </c>
      <c r="C730" s="360">
        <v>253</v>
      </c>
      <c r="D730" s="360">
        <v>272</v>
      </c>
      <c r="E730" s="361">
        <f t="shared" si="38"/>
        <v>0.075</v>
      </c>
      <c r="F730" s="297" t="str">
        <f t="shared" si="36"/>
        <v>是</v>
      </c>
      <c r="G730" s="194" t="str">
        <f t="shared" si="37"/>
        <v>项</v>
      </c>
    </row>
    <row r="731" ht="36" customHeight="1" spans="1:7">
      <c r="A731" s="448" t="s">
        <v>1343</v>
      </c>
      <c r="B731" s="322" t="s">
        <v>1344</v>
      </c>
      <c r="C731" s="357">
        <f>SUM(C732:C734)</f>
        <v>365</v>
      </c>
      <c r="D731" s="357">
        <f>SUM(D732:D734)</f>
        <v>375</v>
      </c>
      <c r="E731" s="358">
        <f t="shared" si="38"/>
        <v>0.027</v>
      </c>
      <c r="F731" s="297" t="str">
        <f t="shared" si="36"/>
        <v>是</v>
      </c>
      <c r="G731" s="194" t="str">
        <f t="shared" si="37"/>
        <v>款</v>
      </c>
    </row>
    <row r="732" ht="36" customHeight="1" spans="1:7">
      <c r="A732" s="449" t="s">
        <v>1345</v>
      </c>
      <c r="B732" s="328" t="s">
        <v>1346</v>
      </c>
      <c r="C732" s="360">
        <v>1</v>
      </c>
      <c r="D732" s="360">
        <v>0</v>
      </c>
      <c r="E732" s="361">
        <f t="shared" si="38"/>
        <v>-1</v>
      </c>
      <c r="F732" s="297" t="str">
        <f t="shared" si="36"/>
        <v>是</v>
      </c>
      <c r="G732" s="194" t="str">
        <f t="shared" si="37"/>
        <v>项</v>
      </c>
    </row>
    <row r="733" ht="36" customHeight="1" spans="1:7">
      <c r="A733" s="449" t="s">
        <v>1347</v>
      </c>
      <c r="B733" s="328" t="s">
        <v>1348</v>
      </c>
      <c r="C733" s="360">
        <v>364</v>
      </c>
      <c r="D733" s="360">
        <v>375</v>
      </c>
      <c r="E733" s="361">
        <f t="shared" si="38"/>
        <v>0.03</v>
      </c>
      <c r="F733" s="297" t="str">
        <f t="shared" si="36"/>
        <v>是</v>
      </c>
      <c r="G733" s="194" t="str">
        <f t="shared" si="37"/>
        <v>项</v>
      </c>
    </row>
    <row r="734" ht="36" customHeight="1" spans="1:7">
      <c r="A734" s="449" t="s">
        <v>1349</v>
      </c>
      <c r="B734" s="328" t="s">
        <v>1350</v>
      </c>
      <c r="C734" s="360">
        <v>0</v>
      </c>
      <c r="D734" s="360">
        <v>0</v>
      </c>
      <c r="E734" s="361" t="str">
        <f t="shared" si="38"/>
        <v/>
      </c>
      <c r="F734" s="297" t="str">
        <f t="shared" si="36"/>
        <v>否</v>
      </c>
      <c r="G734" s="194" t="str">
        <f t="shared" si="37"/>
        <v>项</v>
      </c>
    </row>
    <row r="735" ht="36" customHeight="1" spans="1:7">
      <c r="A735" s="448" t="s">
        <v>1351</v>
      </c>
      <c r="B735" s="322" t="s">
        <v>1352</v>
      </c>
      <c r="C735" s="357">
        <f>SUM(C736:C738)</f>
        <v>655</v>
      </c>
      <c r="D735" s="357">
        <f>SUM(D736:D738)</f>
        <v>341</v>
      </c>
      <c r="E735" s="358">
        <f t="shared" si="38"/>
        <v>-0.479</v>
      </c>
      <c r="F735" s="297" t="str">
        <f t="shared" si="36"/>
        <v>是</v>
      </c>
      <c r="G735" s="194" t="str">
        <f t="shared" si="37"/>
        <v>款</v>
      </c>
    </row>
    <row r="736" ht="36" customHeight="1" spans="1:7">
      <c r="A736" s="449" t="s">
        <v>1353</v>
      </c>
      <c r="B736" s="328" t="s">
        <v>1354</v>
      </c>
      <c r="C736" s="360">
        <v>655</v>
      </c>
      <c r="D736" s="360">
        <v>341</v>
      </c>
      <c r="E736" s="361">
        <f t="shared" si="38"/>
        <v>-0.479</v>
      </c>
      <c r="F736" s="297" t="str">
        <f t="shared" si="36"/>
        <v>是</v>
      </c>
      <c r="G736" s="194" t="str">
        <f t="shared" si="37"/>
        <v>项</v>
      </c>
    </row>
    <row r="737" ht="36" customHeight="1" spans="1:7">
      <c r="A737" s="449" t="s">
        <v>1355</v>
      </c>
      <c r="B737" s="328" t="s">
        <v>1356</v>
      </c>
      <c r="C737" s="360">
        <v>0</v>
      </c>
      <c r="D737" s="360">
        <v>0</v>
      </c>
      <c r="E737" s="361" t="str">
        <f t="shared" si="38"/>
        <v/>
      </c>
      <c r="F737" s="297" t="str">
        <f t="shared" si="36"/>
        <v>否</v>
      </c>
      <c r="G737" s="194" t="str">
        <f t="shared" si="37"/>
        <v>项</v>
      </c>
    </row>
    <row r="738" ht="36" customHeight="1" spans="1:7">
      <c r="A738" s="449" t="s">
        <v>1357</v>
      </c>
      <c r="B738" s="328" t="s">
        <v>1358</v>
      </c>
      <c r="C738" s="360">
        <v>0</v>
      </c>
      <c r="D738" s="360">
        <v>0</v>
      </c>
      <c r="E738" s="361" t="str">
        <f t="shared" si="38"/>
        <v/>
      </c>
      <c r="F738" s="297" t="str">
        <f t="shared" si="36"/>
        <v>否</v>
      </c>
      <c r="G738" s="194" t="str">
        <f t="shared" si="37"/>
        <v>项</v>
      </c>
    </row>
    <row r="739" ht="36" customHeight="1" spans="1:7">
      <c r="A739" s="448" t="s">
        <v>1359</v>
      </c>
      <c r="B739" s="322" t="s">
        <v>1360</v>
      </c>
      <c r="C739" s="357">
        <f>SUM(C740:C741)</f>
        <v>100</v>
      </c>
      <c r="D739" s="357">
        <f>SUM(D740:D741)</f>
        <v>90</v>
      </c>
      <c r="E739" s="358">
        <f t="shared" si="38"/>
        <v>-0.1</v>
      </c>
      <c r="F739" s="297" t="str">
        <f t="shared" si="36"/>
        <v>是</v>
      </c>
      <c r="G739" s="194" t="str">
        <f t="shared" si="37"/>
        <v>款</v>
      </c>
    </row>
    <row r="740" ht="36" customHeight="1" spans="1:7">
      <c r="A740" s="449" t="s">
        <v>1361</v>
      </c>
      <c r="B740" s="328" t="s">
        <v>1362</v>
      </c>
      <c r="C740" s="360">
        <v>100</v>
      </c>
      <c r="D740" s="360">
        <v>90</v>
      </c>
      <c r="E740" s="361">
        <f t="shared" si="38"/>
        <v>-0.1</v>
      </c>
      <c r="F740" s="297" t="str">
        <f t="shared" si="36"/>
        <v>是</v>
      </c>
      <c r="G740" s="194" t="str">
        <f t="shared" si="37"/>
        <v>项</v>
      </c>
    </row>
    <row r="741" ht="36" customHeight="1" spans="1:7">
      <c r="A741" s="449" t="s">
        <v>1363</v>
      </c>
      <c r="B741" s="328" t="s">
        <v>1364</v>
      </c>
      <c r="C741" s="360">
        <v>0</v>
      </c>
      <c r="D741" s="360">
        <v>0</v>
      </c>
      <c r="E741" s="361" t="str">
        <f t="shared" si="38"/>
        <v/>
      </c>
      <c r="F741" s="297" t="str">
        <f t="shared" si="36"/>
        <v>否</v>
      </c>
      <c r="G741" s="194" t="str">
        <f t="shared" si="37"/>
        <v>项</v>
      </c>
    </row>
    <row r="742" ht="36" customHeight="1" spans="1:7">
      <c r="A742" s="448" t="s">
        <v>1365</v>
      </c>
      <c r="B742" s="322" t="s">
        <v>1366</v>
      </c>
      <c r="C742" s="357">
        <f>SUM(C743:C750)</f>
        <v>320</v>
      </c>
      <c r="D742" s="357">
        <f>SUM(D743:D750)</f>
        <v>365</v>
      </c>
      <c r="E742" s="358">
        <f t="shared" si="38"/>
        <v>0.141</v>
      </c>
      <c r="F742" s="297" t="str">
        <f t="shared" si="36"/>
        <v>是</v>
      </c>
      <c r="G742" s="194" t="str">
        <f t="shared" si="37"/>
        <v>款</v>
      </c>
    </row>
    <row r="743" ht="36" customHeight="1" spans="1:7">
      <c r="A743" s="449" t="s">
        <v>1367</v>
      </c>
      <c r="B743" s="328" t="s">
        <v>140</v>
      </c>
      <c r="C743" s="360">
        <v>296</v>
      </c>
      <c r="D743" s="360">
        <v>320</v>
      </c>
      <c r="E743" s="361">
        <f t="shared" si="38"/>
        <v>0.081</v>
      </c>
      <c r="F743" s="297" t="str">
        <f t="shared" si="36"/>
        <v>是</v>
      </c>
      <c r="G743" s="194" t="str">
        <f t="shared" si="37"/>
        <v>项</v>
      </c>
    </row>
    <row r="744" ht="36" customHeight="1" spans="1:7">
      <c r="A744" s="449" t="s">
        <v>1368</v>
      </c>
      <c r="B744" s="328" t="s">
        <v>142</v>
      </c>
      <c r="C744" s="360">
        <v>14</v>
      </c>
      <c r="D744" s="360">
        <v>6</v>
      </c>
      <c r="E744" s="361">
        <f t="shared" si="38"/>
        <v>-0.571</v>
      </c>
      <c r="F744" s="297" t="str">
        <f t="shared" si="36"/>
        <v>是</v>
      </c>
      <c r="G744" s="194" t="str">
        <f t="shared" si="37"/>
        <v>项</v>
      </c>
    </row>
    <row r="745" ht="36" customHeight="1" spans="1:7">
      <c r="A745" s="449" t="s">
        <v>1369</v>
      </c>
      <c r="B745" s="328" t="s">
        <v>144</v>
      </c>
      <c r="C745" s="360">
        <v>0</v>
      </c>
      <c r="D745" s="360">
        <v>0</v>
      </c>
      <c r="E745" s="361" t="str">
        <f t="shared" si="38"/>
        <v/>
      </c>
      <c r="F745" s="297" t="str">
        <f t="shared" si="36"/>
        <v>否</v>
      </c>
      <c r="G745" s="194" t="str">
        <f t="shared" si="37"/>
        <v>项</v>
      </c>
    </row>
    <row r="746" ht="36" customHeight="1" spans="1:7">
      <c r="A746" s="449" t="s">
        <v>1370</v>
      </c>
      <c r="B746" s="328" t="s">
        <v>241</v>
      </c>
      <c r="C746" s="360">
        <v>0</v>
      </c>
      <c r="D746" s="360">
        <v>0</v>
      </c>
      <c r="E746" s="361" t="str">
        <f t="shared" si="38"/>
        <v/>
      </c>
      <c r="F746" s="297" t="str">
        <f t="shared" si="36"/>
        <v>否</v>
      </c>
      <c r="G746" s="194" t="str">
        <f t="shared" si="37"/>
        <v>项</v>
      </c>
    </row>
    <row r="747" ht="36" customHeight="1" spans="1:7">
      <c r="A747" s="449" t="s">
        <v>1371</v>
      </c>
      <c r="B747" s="328" t="s">
        <v>1372</v>
      </c>
      <c r="C747" s="360"/>
      <c r="D747" s="360">
        <v>15</v>
      </c>
      <c r="E747" s="361" t="str">
        <f t="shared" si="38"/>
        <v/>
      </c>
      <c r="F747" s="297" t="str">
        <f t="shared" si="36"/>
        <v>是</v>
      </c>
      <c r="G747" s="194" t="str">
        <f t="shared" si="37"/>
        <v>项</v>
      </c>
    </row>
    <row r="748" ht="36" customHeight="1" spans="1:7">
      <c r="A748" s="449" t="s">
        <v>1373</v>
      </c>
      <c r="B748" s="328" t="s">
        <v>1374</v>
      </c>
      <c r="C748" s="360">
        <v>10</v>
      </c>
      <c r="D748" s="360">
        <v>24</v>
      </c>
      <c r="E748" s="361">
        <f t="shared" si="38"/>
        <v>1.4</v>
      </c>
      <c r="F748" s="297" t="str">
        <f t="shared" si="36"/>
        <v>是</v>
      </c>
      <c r="G748" s="194" t="str">
        <f t="shared" si="37"/>
        <v>项</v>
      </c>
    </row>
    <row r="749" ht="36" customHeight="1" spans="1:7">
      <c r="A749" s="449" t="s">
        <v>1375</v>
      </c>
      <c r="B749" s="328" t="s">
        <v>158</v>
      </c>
      <c r="C749" s="360"/>
      <c r="D749" s="360"/>
      <c r="E749" s="361" t="str">
        <f t="shared" si="38"/>
        <v/>
      </c>
      <c r="F749" s="297" t="str">
        <f t="shared" si="36"/>
        <v>否</v>
      </c>
      <c r="G749" s="194" t="str">
        <f t="shared" si="37"/>
        <v>项</v>
      </c>
    </row>
    <row r="750" ht="36" customHeight="1" spans="1:7">
      <c r="A750" s="449" t="s">
        <v>1376</v>
      </c>
      <c r="B750" s="328" t="s">
        <v>1377</v>
      </c>
      <c r="C750" s="360">
        <v>0</v>
      </c>
      <c r="D750" s="360">
        <v>0</v>
      </c>
      <c r="E750" s="361" t="str">
        <f t="shared" si="38"/>
        <v/>
      </c>
      <c r="F750" s="297" t="str">
        <f t="shared" si="36"/>
        <v>否</v>
      </c>
      <c r="G750" s="194" t="str">
        <f t="shared" si="37"/>
        <v>项</v>
      </c>
    </row>
    <row r="751" ht="36" customHeight="1" spans="1:7">
      <c r="A751" s="448" t="s">
        <v>1378</v>
      </c>
      <c r="B751" s="322" t="s">
        <v>1379</v>
      </c>
      <c r="C751" s="357">
        <f>SUM(C752)</f>
        <v>12</v>
      </c>
      <c r="D751" s="357">
        <f>SUM(D752)</f>
        <v>0</v>
      </c>
      <c r="E751" s="358">
        <f t="shared" si="38"/>
        <v>-1</v>
      </c>
      <c r="F751" s="297" t="str">
        <f t="shared" si="36"/>
        <v>是</v>
      </c>
      <c r="G751" s="194" t="str">
        <f t="shared" si="37"/>
        <v>款</v>
      </c>
    </row>
    <row r="752" ht="36" customHeight="1" spans="1:7">
      <c r="A752" s="449" t="s">
        <v>1380</v>
      </c>
      <c r="B752" s="328" t="s">
        <v>1381</v>
      </c>
      <c r="C752" s="360">
        <v>12</v>
      </c>
      <c r="D752" s="360">
        <v>0</v>
      </c>
      <c r="E752" s="361">
        <f t="shared" si="38"/>
        <v>-1</v>
      </c>
      <c r="F752" s="297" t="str">
        <f t="shared" si="36"/>
        <v>是</v>
      </c>
      <c r="G752" s="194" t="str">
        <f t="shared" si="37"/>
        <v>项</v>
      </c>
    </row>
    <row r="753" ht="36" customHeight="1" spans="1:7">
      <c r="A753" s="448" t="s">
        <v>1382</v>
      </c>
      <c r="B753" s="322" t="s">
        <v>1383</v>
      </c>
      <c r="C753" s="357">
        <f>SUM(C754)</f>
        <v>10</v>
      </c>
      <c r="D753" s="357">
        <f>SUM(D754)</f>
        <v>260</v>
      </c>
      <c r="E753" s="358">
        <f t="shared" si="38"/>
        <v>25</v>
      </c>
      <c r="F753" s="297" t="str">
        <f t="shared" si="36"/>
        <v>是</v>
      </c>
      <c r="G753" s="194" t="str">
        <f t="shared" si="37"/>
        <v>款</v>
      </c>
    </row>
    <row r="754" ht="36" customHeight="1" spans="1:7">
      <c r="A754" s="449">
        <v>2109999</v>
      </c>
      <c r="B754" s="328" t="s">
        <v>1384</v>
      </c>
      <c r="C754" s="360">
        <v>10</v>
      </c>
      <c r="D754" s="360">
        <v>260</v>
      </c>
      <c r="E754" s="361">
        <f t="shared" si="38"/>
        <v>25</v>
      </c>
      <c r="F754" s="297" t="str">
        <f t="shared" si="36"/>
        <v>是</v>
      </c>
      <c r="G754" s="194" t="str">
        <f t="shared" si="37"/>
        <v>项</v>
      </c>
    </row>
    <row r="755" ht="36" customHeight="1" spans="1:7">
      <c r="A755" s="452" t="s">
        <v>1385</v>
      </c>
      <c r="B755" s="453" t="s">
        <v>530</v>
      </c>
      <c r="C755" s="454"/>
      <c r="D755" s="454"/>
      <c r="E755" s="358" t="str">
        <f t="shared" si="38"/>
        <v/>
      </c>
      <c r="F755" s="297" t="str">
        <f t="shared" ref="F755:F818" si="39">IF(LEN(A755)=3,"是",IF(B755&lt;&gt;"",IF(SUM(C755:D755)&lt;&gt;0,"是","否"),"是"))</f>
        <v>否</v>
      </c>
      <c r="G755" s="194" t="str">
        <f t="shared" ref="G755:G818" si="40">IF(LEN(A755)=3,"类",IF(LEN(A755)=5,"款","项"))</f>
        <v>项</v>
      </c>
    </row>
    <row r="756" ht="36" customHeight="1" spans="1:7">
      <c r="A756" s="452" t="s">
        <v>1386</v>
      </c>
      <c r="B756" s="453" t="s">
        <v>716</v>
      </c>
      <c r="C756" s="454"/>
      <c r="D756" s="454"/>
      <c r="E756" s="358" t="str">
        <f t="shared" si="38"/>
        <v/>
      </c>
      <c r="F756" s="297" t="str">
        <f t="shared" si="39"/>
        <v>否</v>
      </c>
      <c r="G756" s="194" t="str">
        <f t="shared" si="40"/>
        <v>项</v>
      </c>
    </row>
    <row r="757" ht="36" customHeight="1" spans="1:7">
      <c r="A757" s="448" t="s">
        <v>88</v>
      </c>
      <c r="B757" s="322" t="s">
        <v>89</v>
      </c>
      <c r="C757" s="357">
        <f>SUM(C758,C768,C772,C781,C786,C793,C799,C802,C805,C807,C809,C815,C817,C819,C834)</f>
        <v>2390</v>
      </c>
      <c r="D757" s="357">
        <f>SUM(D758,D768,D772,D781,D786,D793,D799,D802,D805,D807,D809,D815,D817,D819,D834)</f>
        <v>3046</v>
      </c>
      <c r="E757" s="358">
        <f t="shared" si="38"/>
        <v>0.274</v>
      </c>
      <c r="F757" s="297" t="str">
        <f t="shared" si="39"/>
        <v>是</v>
      </c>
      <c r="G757" s="194" t="str">
        <f t="shared" si="40"/>
        <v>类</v>
      </c>
    </row>
    <row r="758" ht="36" customHeight="1" spans="1:7">
      <c r="A758" s="448" t="s">
        <v>1387</v>
      </c>
      <c r="B758" s="322" t="s">
        <v>1388</v>
      </c>
      <c r="C758" s="357">
        <f>SUM(C759:C767)</f>
        <v>20</v>
      </c>
      <c r="D758" s="357">
        <f>SUM(D759:D767)</f>
        <v>10</v>
      </c>
      <c r="E758" s="358">
        <f t="shared" si="38"/>
        <v>-0.5</v>
      </c>
      <c r="F758" s="297" t="str">
        <f t="shared" si="39"/>
        <v>是</v>
      </c>
      <c r="G758" s="194" t="str">
        <f t="shared" si="40"/>
        <v>款</v>
      </c>
    </row>
    <row r="759" ht="36" customHeight="1" spans="1:7">
      <c r="A759" s="449" t="s">
        <v>1389</v>
      </c>
      <c r="B759" s="328" t="s">
        <v>140</v>
      </c>
      <c r="C759" s="360"/>
      <c r="D759" s="360"/>
      <c r="E759" s="361" t="str">
        <f t="shared" si="38"/>
        <v/>
      </c>
      <c r="F759" s="297" t="str">
        <f t="shared" si="39"/>
        <v>否</v>
      </c>
      <c r="G759" s="194" t="str">
        <f t="shared" si="40"/>
        <v>项</v>
      </c>
    </row>
    <row r="760" ht="36" customHeight="1" spans="1:7">
      <c r="A760" s="449" t="s">
        <v>1390</v>
      </c>
      <c r="B760" s="328" t="s">
        <v>142</v>
      </c>
      <c r="C760" s="360"/>
      <c r="D760" s="360">
        <v>10</v>
      </c>
      <c r="E760" s="361" t="str">
        <f t="shared" si="38"/>
        <v/>
      </c>
      <c r="F760" s="297" t="str">
        <f t="shared" si="39"/>
        <v>是</v>
      </c>
      <c r="G760" s="194" t="str">
        <f t="shared" si="40"/>
        <v>项</v>
      </c>
    </row>
    <row r="761" ht="36" customHeight="1" spans="1:7">
      <c r="A761" s="449" t="s">
        <v>1391</v>
      </c>
      <c r="B761" s="328" t="s">
        <v>144</v>
      </c>
      <c r="C761" s="360"/>
      <c r="D761" s="360"/>
      <c r="E761" s="361" t="str">
        <f t="shared" si="38"/>
        <v/>
      </c>
      <c r="F761" s="297" t="str">
        <f t="shared" si="39"/>
        <v>否</v>
      </c>
      <c r="G761" s="194" t="str">
        <f t="shared" si="40"/>
        <v>项</v>
      </c>
    </row>
    <row r="762" ht="36" customHeight="1" spans="1:7">
      <c r="A762" s="449" t="s">
        <v>1392</v>
      </c>
      <c r="B762" s="328" t="s">
        <v>1393</v>
      </c>
      <c r="C762" s="360"/>
      <c r="D762" s="360"/>
      <c r="E762" s="361" t="str">
        <f t="shared" si="38"/>
        <v/>
      </c>
      <c r="F762" s="297" t="str">
        <f t="shared" si="39"/>
        <v>否</v>
      </c>
      <c r="G762" s="194" t="str">
        <f t="shared" si="40"/>
        <v>项</v>
      </c>
    </row>
    <row r="763" ht="36" customHeight="1" spans="1:7">
      <c r="A763" s="449" t="s">
        <v>1394</v>
      </c>
      <c r="B763" s="328" t="s">
        <v>1395</v>
      </c>
      <c r="C763" s="360"/>
      <c r="D763" s="360"/>
      <c r="E763" s="361" t="str">
        <f t="shared" si="38"/>
        <v/>
      </c>
      <c r="F763" s="297" t="str">
        <f t="shared" si="39"/>
        <v>否</v>
      </c>
      <c r="G763" s="194" t="str">
        <f t="shared" si="40"/>
        <v>项</v>
      </c>
    </row>
    <row r="764" ht="36" customHeight="1" spans="1:7">
      <c r="A764" s="449" t="s">
        <v>1396</v>
      </c>
      <c r="B764" s="328" t="s">
        <v>1397</v>
      </c>
      <c r="C764" s="360"/>
      <c r="D764" s="360"/>
      <c r="E764" s="361" t="str">
        <f t="shared" si="38"/>
        <v/>
      </c>
      <c r="F764" s="297" t="str">
        <f t="shared" si="39"/>
        <v>否</v>
      </c>
      <c r="G764" s="194" t="str">
        <f t="shared" si="40"/>
        <v>项</v>
      </c>
    </row>
    <row r="765" ht="36" customHeight="1" spans="1:7">
      <c r="A765" s="449" t="s">
        <v>1398</v>
      </c>
      <c r="B765" s="328" t="s">
        <v>1399</v>
      </c>
      <c r="C765" s="360"/>
      <c r="D765" s="360"/>
      <c r="E765" s="361" t="str">
        <f t="shared" si="38"/>
        <v/>
      </c>
      <c r="F765" s="297" t="str">
        <f t="shared" si="39"/>
        <v>否</v>
      </c>
      <c r="G765" s="194" t="str">
        <f t="shared" si="40"/>
        <v>项</v>
      </c>
    </row>
    <row r="766" ht="36" customHeight="1" spans="1:7">
      <c r="A766" s="449" t="s">
        <v>1400</v>
      </c>
      <c r="B766" s="328" t="s">
        <v>1401</v>
      </c>
      <c r="C766" s="360"/>
      <c r="D766" s="360"/>
      <c r="E766" s="361" t="str">
        <f t="shared" si="38"/>
        <v/>
      </c>
      <c r="F766" s="297" t="str">
        <f t="shared" si="39"/>
        <v>否</v>
      </c>
      <c r="G766" s="194" t="str">
        <f t="shared" si="40"/>
        <v>项</v>
      </c>
    </row>
    <row r="767" ht="36" customHeight="1" spans="1:7">
      <c r="A767" s="449" t="s">
        <v>1402</v>
      </c>
      <c r="B767" s="328" t="s">
        <v>1403</v>
      </c>
      <c r="C767" s="360">
        <v>20</v>
      </c>
      <c r="D767" s="360"/>
      <c r="E767" s="361">
        <f t="shared" si="38"/>
        <v>-1</v>
      </c>
      <c r="F767" s="297" t="str">
        <f t="shared" si="39"/>
        <v>是</v>
      </c>
      <c r="G767" s="194" t="str">
        <f t="shared" si="40"/>
        <v>项</v>
      </c>
    </row>
    <row r="768" ht="36" customHeight="1" spans="1:7">
      <c r="A768" s="448" t="s">
        <v>1404</v>
      </c>
      <c r="B768" s="322" t="s">
        <v>1405</v>
      </c>
      <c r="C768" s="357">
        <f>SUM(C769:C771)</f>
        <v>0</v>
      </c>
      <c r="D768" s="357">
        <f>SUM(D769:D771)</f>
        <v>0</v>
      </c>
      <c r="E768" s="358" t="str">
        <f t="shared" si="38"/>
        <v/>
      </c>
      <c r="F768" s="297" t="str">
        <f t="shared" si="39"/>
        <v>否</v>
      </c>
      <c r="G768" s="194" t="str">
        <f t="shared" si="40"/>
        <v>款</v>
      </c>
    </row>
    <row r="769" ht="36" customHeight="1" spans="1:7">
      <c r="A769" s="449" t="s">
        <v>1406</v>
      </c>
      <c r="B769" s="328" t="s">
        <v>1407</v>
      </c>
      <c r="C769" s="360"/>
      <c r="D769" s="360"/>
      <c r="E769" s="361" t="str">
        <f t="shared" si="38"/>
        <v/>
      </c>
      <c r="F769" s="297" t="str">
        <f t="shared" si="39"/>
        <v>否</v>
      </c>
      <c r="G769" s="194" t="str">
        <f t="shared" si="40"/>
        <v>项</v>
      </c>
    </row>
    <row r="770" ht="36" customHeight="1" spans="1:7">
      <c r="A770" s="449" t="s">
        <v>1408</v>
      </c>
      <c r="B770" s="328" t="s">
        <v>1409</v>
      </c>
      <c r="C770" s="360"/>
      <c r="D770" s="360"/>
      <c r="E770" s="361" t="str">
        <f t="shared" si="38"/>
        <v/>
      </c>
      <c r="F770" s="297" t="str">
        <f t="shared" si="39"/>
        <v>否</v>
      </c>
      <c r="G770" s="194" t="str">
        <f t="shared" si="40"/>
        <v>项</v>
      </c>
    </row>
    <row r="771" ht="36" customHeight="1" spans="1:7">
      <c r="A771" s="449" t="s">
        <v>1410</v>
      </c>
      <c r="B771" s="328" t="s">
        <v>1411</v>
      </c>
      <c r="C771" s="360"/>
      <c r="D771" s="360"/>
      <c r="E771" s="361" t="str">
        <f t="shared" si="38"/>
        <v/>
      </c>
      <c r="F771" s="297" t="str">
        <f t="shared" si="39"/>
        <v>否</v>
      </c>
      <c r="G771" s="194" t="str">
        <f t="shared" si="40"/>
        <v>项</v>
      </c>
    </row>
    <row r="772" ht="36" customHeight="1" spans="1:7">
      <c r="A772" s="448" t="s">
        <v>1412</v>
      </c>
      <c r="B772" s="322" t="s">
        <v>1413</v>
      </c>
      <c r="C772" s="357">
        <f>SUM(C773:C780)</f>
        <v>1160</v>
      </c>
      <c r="D772" s="357">
        <f>SUM(D773:D780)</f>
        <v>1576</v>
      </c>
      <c r="E772" s="358">
        <f t="shared" si="38"/>
        <v>0.359</v>
      </c>
      <c r="F772" s="297" t="str">
        <f t="shared" si="39"/>
        <v>是</v>
      </c>
      <c r="G772" s="194" t="str">
        <f t="shared" si="40"/>
        <v>款</v>
      </c>
    </row>
    <row r="773" ht="36" customHeight="1" spans="1:7">
      <c r="A773" s="449" t="s">
        <v>1414</v>
      </c>
      <c r="B773" s="328" t="s">
        <v>1415</v>
      </c>
      <c r="C773" s="360">
        <v>542</v>
      </c>
      <c r="D773" s="360">
        <v>700</v>
      </c>
      <c r="E773" s="361">
        <f t="shared" si="38"/>
        <v>0.292</v>
      </c>
      <c r="F773" s="297" t="str">
        <f t="shared" si="39"/>
        <v>是</v>
      </c>
      <c r="G773" s="194" t="str">
        <f t="shared" si="40"/>
        <v>项</v>
      </c>
    </row>
    <row r="774" ht="36" customHeight="1" spans="1:7">
      <c r="A774" s="449" t="s">
        <v>1416</v>
      </c>
      <c r="B774" s="328" t="s">
        <v>1417</v>
      </c>
      <c r="C774" s="360">
        <v>618</v>
      </c>
      <c r="D774" s="360">
        <v>876</v>
      </c>
      <c r="E774" s="361">
        <f t="shared" si="38"/>
        <v>0.417</v>
      </c>
      <c r="F774" s="297" t="str">
        <f t="shared" si="39"/>
        <v>是</v>
      </c>
      <c r="G774" s="194" t="str">
        <f t="shared" si="40"/>
        <v>项</v>
      </c>
    </row>
    <row r="775" ht="36" customHeight="1" spans="1:7">
      <c r="A775" s="449" t="s">
        <v>1418</v>
      </c>
      <c r="B775" s="328" t="s">
        <v>1419</v>
      </c>
      <c r="C775" s="360">
        <v>0</v>
      </c>
      <c r="D775" s="360">
        <v>0</v>
      </c>
      <c r="E775" s="361" t="str">
        <f t="shared" si="38"/>
        <v/>
      </c>
      <c r="F775" s="297" t="str">
        <f t="shared" si="39"/>
        <v>否</v>
      </c>
      <c r="G775" s="194" t="str">
        <f t="shared" si="40"/>
        <v>项</v>
      </c>
    </row>
    <row r="776" ht="36" customHeight="1" spans="1:7">
      <c r="A776" s="449" t="s">
        <v>1420</v>
      </c>
      <c r="B776" s="328" t="s">
        <v>1421</v>
      </c>
      <c r="C776" s="360"/>
      <c r="D776" s="360"/>
      <c r="E776" s="361" t="str">
        <f t="shared" si="38"/>
        <v/>
      </c>
      <c r="F776" s="297" t="str">
        <f t="shared" si="39"/>
        <v>否</v>
      </c>
      <c r="G776" s="194" t="str">
        <f t="shared" si="40"/>
        <v>项</v>
      </c>
    </row>
    <row r="777" ht="36" customHeight="1" spans="1:7">
      <c r="A777" s="449" t="s">
        <v>1422</v>
      </c>
      <c r="B777" s="328" t="s">
        <v>1423</v>
      </c>
      <c r="C777" s="360">
        <v>0</v>
      </c>
      <c r="D777" s="360">
        <v>0</v>
      </c>
      <c r="E777" s="361" t="str">
        <f t="shared" si="38"/>
        <v/>
      </c>
      <c r="F777" s="297" t="str">
        <f t="shared" si="39"/>
        <v>否</v>
      </c>
      <c r="G777" s="194" t="str">
        <f t="shared" si="40"/>
        <v>项</v>
      </c>
    </row>
    <row r="778" ht="36" customHeight="1" spans="1:7">
      <c r="A778" s="449" t="s">
        <v>1424</v>
      </c>
      <c r="B778" s="328" t="s">
        <v>1425</v>
      </c>
      <c r="C778" s="360">
        <v>0</v>
      </c>
      <c r="D778" s="360">
        <v>0</v>
      </c>
      <c r="E778" s="361" t="str">
        <f t="shared" si="38"/>
        <v/>
      </c>
      <c r="F778" s="297" t="str">
        <f t="shared" si="39"/>
        <v>否</v>
      </c>
      <c r="G778" s="194" t="str">
        <f t="shared" si="40"/>
        <v>项</v>
      </c>
    </row>
    <row r="779" ht="36" customHeight="1" spans="1:7">
      <c r="A779" s="326" t="s">
        <v>1426</v>
      </c>
      <c r="B779" s="328" t="s">
        <v>1427</v>
      </c>
      <c r="C779" s="360">
        <v>0</v>
      </c>
      <c r="D779" s="360">
        <v>0</v>
      </c>
      <c r="E779" s="361" t="str">
        <f t="shared" si="38"/>
        <v/>
      </c>
      <c r="F779" s="297" t="str">
        <f t="shared" si="39"/>
        <v>否</v>
      </c>
      <c r="G779" s="194" t="str">
        <f t="shared" si="40"/>
        <v>项</v>
      </c>
    </row>
    <row r="780" ht="36" customHeight="1" spans="1:7">
      <c r="A780" s="449" t="s">
        <v>1428</v>
      </c>
      <c r="B780" s="328" t="s">
        <v>1429</v>
      </c>
      <c r="C780" s="360"/>
      <c r="D780" s="360"/>
      <c r="E780" s="361" t="str">
        <f t="shared" si="38"/>
        <v/>
      </c>
      <c r="F780" s="297" t="str">
        <f t="shared" si="39"/>
        <v>否</v>
      </c>
      <c r="G780" s="194" t="str">
        <f t="shared" si="40"/>
        <v>项</v>
      </c>
    </row>
    <row r="781" ht="36" customHeight="1" spans="1:7">
      <c r="A781" s="448" t="s">
        <v>1430</v>
      </c>
      <c r="B781" s="322" t="s">
        <v>1431</v>
      </c>
      <c r="C781" s="357">
        <f>SUM(C782:C785)</f>
        <v>380</v>
      </c>
      <c r="D781" s="357">
        <f>SUM(D782:D785)</f>
        <v>1225</v>
      </c>
      <c r="E781" s="358">
        <f t="shared" si="38"/>
        <v>2.224</v>
      </c>
      <c r="F781" s="297" t="str">
        <f t="shared" si="39"/>
        <v>是</v>
      </c>
      <c r="G781" s="194" t="str">
        <f t="shared" si="40"/>
        <v>款</v>
      </c>
    </row>
    <row r="782" ht="36" customHeight="1" spans="1:7">
      <c r="A782" s="449" t="s">
        <v>1432</v>
      </c>
      <c r="B782" s="328" t="s">
        <v>1433</v>
      </c>
      <c r="C782" s="360">
        <v>227</v>
      </c>
      <c r="D782" s="360">
        <v>1215</v>
      </c>
      <c r="E782" s="361">
        <f t="shared" si="38"/>
        <v>4.352</v>
      </c>
      <c r="F782" s="297" t="str">
        <f t="shared" si="39"/>
        <v>是</v>
      </c>
      <c r="G782" s="194" t="str">
        <f t="shared" si="40"/>
        <v>项</v>
      </c>
    </row>
    <row r="783" ht="36" customHeight="1" spans="1:7">
      <c r="A783" s="449" t="s">
        <v>1434</v>
      </c>
      <c r="B783" s="328" t="s">
        <v>1435</v>
      </c>
      <c r="C783" s="360"/>
      <c r="D783" s="360">
        <v>10</v>
      </c>
      <c r="E783" s="361" t="str">
        <f t="shared" si="38"/>
        <v/>
      </c>
      <c r="F783" s="297" t="str">
        <f t="shared" si="39"/>
        <v>是</v>
      </c>
      <c r="G783" s="194" t="str">
        <f t="shared" si="40"/>
        <v>项</v>
      </c>
    </row>
    <row r="784" ht="36" customHeight="1" spans="1:7">
      <c r="A784" s="449" t="s">
        <v>1436</v>
      </c>
      <c r="B784" s="328" t="s">
        <v>1437</v>
      </c>
      <c r="C784" s="360"/>
      <c r="D784" s="360"/>
      <c r="E784" s="361" t="str">
        <f t="shared" si="38"/>
        <v/>
      </c>
      <c r="F784" s="297" t="str">
        <f t="shared" si="39"/>
        <v>否</v>
      </c>
      <c r="G784" s="194" t="str">
        <f t="shared" si="40"/>
        <v>项</v>
      </c>
    </row>
    <row r="785" ht="36" customHeight="1" spans="1:7">
      <c r="A785" s="449" t="s">
        <v>1438</v>
      </c>
      <c r="B785" s="328" t="s">
        <v>1439</v>
      </c>
      <c r="C785" s="360">
        <v>153</v>
      </c>
      <c r="D785" s="360">
        <v>0</v>
      </c>
      <c r="E785" s="361">
        <f t="shared" si="38"/>
        <v>-1</v>
      </c>
      <c r="F785" s="297" t="str">
        <f t="shared" si="39"/>
        <v>是</v>
      </c>
      <c r="G785" s="194" t="str">
        <f t="shared" si="40"/>
        <v>项</v>
      </c>
    </row>
    <row r="786" ht="36" customHeight="1" spans="1:7">
      <c r="A786" s="448" t="s">
        <v>1440</v>
      </c>
      <c r="B786" s="322" t="s">
        <v>1441</v>
      </c>
      <c r="C786" s="357">
        <f>SUM(C787:C792)</f>
        <v>12</v>
      </c>
      <c r="D786" s="357">
        <f>SUM(D787:D792)</f>
        <v>235</v>
      </c>
      <c r="E786" s="358">
        <f t="shared" ref="E786:E849" si="41">IF(C786&gt;0,D786/C786-1,IF(C786&lt;0,-(D786/C786-1),""))</f>
        <v>18.583</v>
      </c>
      <c r="F786" s="297" t="str">
        <f t="shared" si="39"/>
        <v>是</v>
      </c>
      <c r="G786" s="194" t="str">
        <f t="shared" si="40"/>
        <v>款</v>
      </c>
    </row>
    <row r="787" ht="36" customHeight="1" spans="1:7">
      <c r="A787" s="449" t="s">
        <v>1442</v>
      </c>
      <c r="B787" s="328" t="s">
        <v>1443</v>
      </c>
      <c r="C787" s="360">
        <v>12</v>
      </c>
      <c r="D787" s="360">
        <v>235</v>
      </c>
      <c r="E787" s="361">
        <f t="shared" si="41"/>
        <v>18.583</v>
      </c>
      <c r="F787" s="297" t="str">
        <f t="shared" si="39"/>
        <v>是</v>
      </c>
      <c r="G787" s="194" t="str">
        <f t="shared" si="40"/>
        <v>项</v>
      </c>
    </row>
    <row r="788" ht="36" customHeight="1" spans="1:7">
      <c r="A788" s="449" t="s">
        <v>1444</v>
      </c>
      <c r="B788" s="328" t="s">
        <v>1445</v>
      </c>
      <c r="C788" s="360">
        <v>0</v>
      </c>
      <c r="D788" s="360">
        <v>0</v>
      </c>
      <c r="E788" s="361" t="str">
        <f t="shared" si="41"/>
        <v/>
      </c>
      <c r="F788" s="297" t="str">
        <f t="shared" si="39"/>
        <v>否</v>
      </c>
      <c r="G788" s="194" t="str">
        <f t="shared" si="40"/>
        <v>项</v>
      </c>
    </row>
    <row r="789" ht="36" customHeight="1" spans="1:7">
      <c r="A789" s="449" t="s">
        <v>1446</v>
      </c>
      <c r="B789" s="328" t="s">
        <v>1447</v>
      </c>
      <c r="C789" s="360">
        <v>0</v>
      </c>
      <c r="D789" s="360">
        <v>0</v>
      </c>
      <c r="E789" s="361" t="str">
        <f t="shared" si="41"/>
        <v/>
      </c>
      <c r="F789" s="297" t="str">
        <f t="shared" si="39"/>
        <v>否</v>
      </c>
      <c r="G789" s="194" t="str">
        <f t="shared" si="40"/>
        <v>项</v>
      </c>
    </row>
    <row r="790" ht="36" customHeight="1" spans="1:7">
      <c r="A790" s="449" t="s">
        <v>1448</v>
      </c>
      <c r="B790" s="328" t="s">
        <v>1449</v>
      </c>
      <c r="C790" s="360">
        <v>0</v>
      </c>
      <c r="D790" s="360">
        <v>0</v>
      </c>
      <c r="E790" s="361" t="str">
        <f t="shared" si="41"/>
        <v/>
      </c>
      <c r="F790" s="297" t="str">
        <f t="shared" si="39"/>
        <v>否</v>
      </c>
      <c r="G790" s="194" t="str">
        <f t="shared" si="40"/>
        <v>项</v>
      </c>
    </row>
    <row r="791" ht="36" customHeight="1" spans="1:7">
      <c r="A791" s="449" t="s">
        <v>1450</v>
      </c>
      <c r="B791" s="328" t="s">
        <v>1451</v>
      </c>
      <c r="C791" s="360">
        <v>0</v>
      </c>
      <c r="D791" s="360">
        <v>0</v>
      </c>
      <c r="E791" s="361" t="str">
        <f t="shared" si="41"/>
        <v/>
      </c>
      <c r="F791" s="297" t="str">
        <f t="shared" si="39"/>
        <v>否</v>
      </c>
      <c r="G791" s="194" t="str">
        <f t="shared" si="40"/>
        <v>项</v>
      </c>
    </row>
    <row r="792" ht="36" customHeight="1" spans="1:7">
      <c r="A792" s="449" t="s">
        <v>1452</v>
      </c>
      <c r="B792" s="328" t="s">
        <v>1453</v>
      </c>
      <c r="C792" s="360">
        <v>0</v>
      </c>
      <c r="D792" s="360">
        <v>0</v>
      </c>
      <c r="E792" s="361" t="str">
        <f t="shared" si="41"/>
        <v/>
      </c>
      <c r="F792" s="297" t="str">
        <f t="shared" si="39"/>
        <v>否</v>
      </c>
      <c r="G792" s="194" t="str">
        <f t="shared" si="40"/>
        <v>项</v>
      </c>
    </row>
    <row r="793" ht="36" customHeight="1" spans="1:7">
      <c r="A793" s="448" t="s">
        <v>1454</v>
      </c>
      <c r="B793" s="322" t="s">
        <v>1455</v>
      </c>
      <c r="C793" s="357">
        <f>SUM(C794:C798)</f>
        <v>720</v>
      </c>
      <c r="D793" s="357">
        <f>SUM(D794:D798)</f>
        <v>0</v>
      </c>
      <c r="E793" s="358">
        <f t="shared" si="41"/>
        <v>-1</v>
      </c>
      <c r="F793" s="297" t="str">
        <f t="shared" si="39"/>
        <v>是</v>
      </c>
      <c r="G793" s="194" t="str">
        <f t="shared" si="40"/>
        <v>款</v>
      </c>
    </row>
    <row r="794" ht="36" customHeight="1" spans="1:7">
      <c r="A794" s="449" t="s">
        <v>1456</v>
      </c>
      <c r="B794" s="328" t="s">
        <v>1457</v>
      </c>
      <c r="C794" s="360">
        <v>720</v>
      </c>
      <c r="D794" s="360">
        <v>0</v>
      </c>
      <c r="E794" s="361">
        <f t="shared" si="41"/>
        <v>-1</v>
      </c>
      <c r="F794" s="297" t="str">
        <f t="shared" si="39"/>
        <v>是</v>
      </c>
      <c r="G794" s="194" t="str">
        <f t="shared" si="40"/>
        <v>项</v>
      </c>
    </row>
    <row r="795" ht="36" customHeight="1" spans="1:7">
      <c r="A795" s="449" t="s">
        <v>1458</v>
      </c>
      <c r="B795" s="328" t="s">
        <v>1459</v>
      </c>
      <c r="C795" s="360">
        <v>0</v>
      </c>
      <c r="D795" s="360">
        <v>0</v>
      </c>
      <c r="E795" s="361" t="str">
        <f t="shared" si="41"/>
        <v/>
      </c>
      <c r="F795" s="297" t="str">
        <f t="shared" si="39"/>
        <v>否</v>
      </c>
      <c r="G795" s="194" t="str">
        <f t="shared" si="40"/>
        <v>项</v>
      </c>
    </row>
    <row r="796" ht="36" customHeight="1" spans="1:7">
      <c r="A796" s="449" t="s">
        <v>1460</v>
      </c>
      <c r="B796" s="328" t="s">
        <v>1461</v>
      </c>
      <c r="C796" s="360">
        <v>0</v>
      </c>
      <c r="D796" s="360">
        <v>0</v>
      </c>
      <c r="E796" s="361" t="str">
        <f t="shared" si="41"/>
        <v/>
      </c>
      <c r="F796" s="297" t="str">
        <f t="shared" si="39"/>
        <v>否</v>
      </c>
      <c r="G796" s="194" t="str">
        <f t="shared" si="40"/>
        <v>项</v>
      </c>
    </row>
    <row r="797" ht="36" customHeight="1" spans="1:7">
      <c r="A797" s="449" t="s">
        <v>1462</v>
      </c>
      <c r="B797" s="328" t="s">
        <v>1463</v>
      </c>
      <c r="C797" s="360">
        <v>0</v>
      </c>
      <c r="D797" s="360">
        <v>0</v>
      </c>
      <c r="E797" s="361" t="str">
        <f t="shared" si="41"/>
        <v/>
      </c>
      <c r="F797" s="297" t="str">
        <f t="shared" si="39"/>
        <v>否</v>
      </c>
      <c r="G797" s="194" t="str">
        <f t="shared" si="40"/>
        <v>项</v>
      </c>
    </row>
    <row r="798" ht="36" customHeight="1" spans="1:7">
      <c r="A798" s="449" t="s">
        <v>1464</v>
      </c>
      <c r="B798" s="328" t="s">
        <v>1465</v>
      </c>
      <c r="C798" s="360">
        <v>0</v>
      </c>
      <c r="D798" s="360">
        <v>0</v>
      </c>
      <c r="E798" s="361" t="str">
        <f t="shared" si="41"/>
        <v/>
      </c>
      <c r="F798" s="297" t="str">
        <f t="shared" si="39"/>
        <v>否</v>
      </c>
      <c r="G798" s="194" t="str">
        <f t="shared" si="40"/>
        <v>项</v>
      </c>
    </row>
    <row r="799" ht="36" customHeight="1" spans="1:7">
      <c r="A799" s="448" t="s">
        <v>1466</v>
      </c>
      <c r="B799" s="322" t="s">
        <v>1467</v>
      </c>
      <c r="C799" s="357">
        <f>SUM(C800:C801)</f>
        <v>0</v>
      </c>
      <c r="D799" s="357">
        <f>SUM(D800:D801)</f>
        <v>0</v>
      </c>
      <c r="E799" s="358" t="str">
        <f t="shared" si="41"/>
        <v/>
      </c>
      <c r="F799" s="297" t="str">
        <f t="shared" si="39"/>
        <v>否</v>
      </c>
      <c r="G799" s="194" t="str">
        <f t="shared" si="40"/>
        <v>款</v>
      </c>
    </row>
    <row r="800" ht="36" customHeight="1" spans="1:7">
      <c r="A800" s="449" t="s">
        <v>1468</v>
      </c>
      <c r="B800" s="328" t="s">
        <v>1469</v>
      </c>
      <c r="C800" s="360">
        <v>0</v>
      </c>
      <c r="D800" s="360">
        <v>0</v>
      </c>
      <c r="E800" s="361" t="str">
        <f t="shared" si="41"/>
        <v/>
      </c>
      <c r="F800" s="297" t="str">
        <f t="shared" si="39"/>
        <v>否</v>
      </c>
      <c r="G800" s="194" t="str">
        <f t="shared" si="40"/>
        <v>项</v>
      </c>
    </row>
    <row r="801" ht="36" customHeight="1" spans="1:7">
      <c r="A801" s="449" t="s">
        <v>1470</v>
      </c>
      <c r="B801" s="328" t="s">
        <v>1471</v>
      </c>
      <c r="C801" s="360">
        <v>0</v>
      </c>
      <c r="D801" s="360">
        <v>0</v>
      </c>
      <c r="E801" s="361" t="str">
        <f t="shared" si="41"/>
        <v/>
      </c>
      <c r="F801" s="297" t="str">
        <f t="shared" si="39"/>
        <v>否</v>
      </c>
      <c r="G801" s="194" t="str">
        <f t="shared" si="40"/>
        <v>项</v>
      </c>
    </row>
    <row r="802" ht="36" customHeight="1" spans="1:7">
      <c r="A802" s="448" t="s">
        <v>1472</v>
      </c>
      <c r="B802" s="322" t="s">
        <v>1473</v>
      </c>
      <c r="C802" s="357">
        <f>SUM(C803:C804)</f>
        <v>0</v>
      </c>
      <c r="D802" s="357">
        <f>SUM(D803:D804)</f>
        <v>0</v>
      </c>
      <c r="E802" s="358" t="str">
        <f t="shared" si="41"/>
        <v/>
      </c>
      <c r="F802" s="297" t="str">
        <f t="shared" si="39"/>
        <v>否</v>
      </c>
      <c r="G802" s="194" t="str">
        <f t="shared" si="40"/>
        <v>款</v>
      </c>
    </row>
    <row r="803" ht="36" customHeight="1" spans="1:7">
      <c r="A803" s="449" t="s">
        <v>1474</v>
      </c>
      <c r="B803" s="328" t="s">
        <v>1475</v>
      </c>
      <c r="C803" s="360">
        <v>0</v>
      </c>
      <c r="D803" s="360">
        <v>0</v>
      </c>
      <c r="E803" s="361" t="str">
        <f t="shared" si="41"/>
        <v/>
      </c>
      <c r="F803" s="297" t="str">
        <f t="shared" si="39"/>
        <v>否</v>
      </c>
      <c r="G803" s="194" t="str">
        <f t="shared" si="40"/>
        <v>项</v>
      </c>
    </row>
    <row r="804" ht="36" customHeight="1" spans="1:7">
      <c r="A804" s="449" t="s">
        <v>1476</v>
      </c>
      <c r="B804" s="328" t="s">
        <v>1477</v>
      </c>
      <c r="C804" s="360">
        <v>0</v>
      </c>
      <c r="D804" s="360">
        <v>0</v>
      </c>
      <c r="E804" s="361" t="str">
        <f t="shared" si="41"/>
        <v/>
      </c>
      <c r="F804" s="297" t="str">
        <f t="shared" si="39"/>
        <v>否</v>
      </c>
      <c r="G804" s="194" t="str">
        <f t="shared" si="40"/>
        <v>项</v>
      </c>
    </row>
    <row r="805" ht="36" customHeight="1" spans="1:7">
      <c r="A805" s="448" t="s">
        <v>1478</v>
      </c>
      <c r="B805" s="322" t="s">
        <v>1479</v>
      </c>
      <c r="C805" s="357">
        <f>C806</f>
        <v>0</v>
      </c>
      <c r="D805" s="357">
        <f>D806</f>
        <v>0</v>
      </c>
      <c r="E805" s="358" t="str">
        <f t="shared" si="41"/>
        <v/>
      </c>
      <c r="F805" s="297" t="str">
        <f t="shared" si="39"/>
        <v>否</v>
      </c>
      <c r="G805" s="194" t="str">
        <f t="shared" si="40"/>
        <v>款</v>
      </c>
    </row>
    <row r="806" ht="36" customHeight="1" spans="1:7">
      <c r="A806" s="449">
        <v>2110901</v>
      </c>
      <c r="B806" s="458" t="s">
        <v>1480</v>
      </c>
      <c r="C806" s="360">
        <v>0</v>
      </c>
      <c r="D806" s="360">
        <v>0</v>
      </c>
      <c r="E806" s="361" t="str">
        <f t="shared" si="41"/>
        <v/>
      </c>
      <c r="F806" s="297" t="str">
        <f t="shared" si="39"/>
        <v>否</v>
      </c>
      <c r="G806" s="194" t="str">
        <f t="shared" si="40"/>
        <v>项</v>
      </c>
    </row>
    <row r="807" ht="36" customHeight="1" spans="1:7">
      <c r="A807" s="448" t="s">
        <v>1481</v>
      </c>
      <c r="B807" s="322" t="s">
        <v>1482</v>
      </c>
      <c r="C807" s="357">
        <f>SUM(C808)</f>
        <v>0</v>
      </c>
      <c r="D807" s="357">
        <f>SUM(D808)</f>
        <v>0</v>
      </c>
      <c r="E807" s="358" t="str">
        <f t="shared" si="41"/>
        <v/>
      </c>
      <c r="F807" s="297" t="str">
        <f t="shared" si="39"/>
        <v>否</v>
      </c>
      <c r="G807" s="194" t="str">
        <f t="shared" si="40"/>
        <v>款</v>
      </c>
    </row>
    <row r="808" ht="36" customHeight="1" spans="1:7">
      <c r="A808" s="449">
        <v>2111001</v>
      </c>
      <c r="B808" s="458" t="s">
        <v>1483</v>
      </c>
      <c r="C808" s="360"/>
      <c r="D808" s="360"/>
      <c r="E808" s="361" t="str">
        <f t="shared" si="41"/>
        <v/>
      </c>
      <c r="F808" s="297" t="str">
        <f t="shared" si="39"/>
        <v>否</v>
      </c>
      <c r="G808" s="194" t="str">
        <f t="shared" si="40"/>
        <v>项</v>
      </c>
    </row>
    <row r="809" ht="36" customHeight="1" spans="1:7">
      <c r="A809" s="448" t="s">
        <v>1484</v>
      </c>
      <c r="B809" s="322" t="s">
        <v>1485</v>
      </c>
      <c r="C809" s="357">
        <f>SUM(C810:C814)</f>
        <v>0</v>
      </c>
      <c r="D809" s="357">
        <f>SUM(D810:D814)</f>
        <v>0</v>
      </c>
      <c r="E809" s="358" t="str">
        <f t="shared" si="41"/>
        <v/>
      </c>
      <c r="F809" s="297" t="str">
        <f t="shared" si="39"/>
        <v>否</v>
      </c>
      <c r="G809" s="194" t="str">
        <f t="shared" si="40"/>
        <v>款</v>
      </c>
    </row>
    <row r="810" ht="36" customHeight="1" spans="1:7">
      <c r="A810" s="449" t="s">
        <v>1486</v>
      </c>
      <c r="B810" s="328" t="s">
        <v>1487</v>
      </c>
      <c r="C810" s="360"/>
      <c r="D810" s="360"/>
      <c r="E810" s="361" t="str">
        <f t="shared" si="41"/>
        <v/>
      </c>
      <c r="F810" s="297" t="str">
        <f t="shared" si="39"/>
        <v>否</v>
      </c>
      <c r="G810" s="194" t="str">
        <f t="shared" si="40"/>
        <v>项</v>
      </c>
    </row>
    <row r="811" ht="36" customHeight="1" spans="1:7">
      <c r="A811" s="449" t="s">
        <v>1488</v>
      </c>
      <c r="B811" s="328" t="s">
        <v>1489</v>
      </c>
      <c r="C811" s="360"/>
      <c r="D811" s="360"/>
      <c r="E811" s="361" t="str">
        <f t="shared" si="41"/>
        <v/>
      </c>
      <c r="F811" s="297" t="str">
        <f t="shared" si="39"/>
        <v>否</v>
      </c>
      <c r="G811" s="194" t="str">
        <f t="shared" si="40"/>
        <v>项</v>
      </c>
    </row>
    <row r="812" ht="36" customHeight="1" spans="1:7">
      <c r="A812" s="449" t="s">
        <v>1490</v>
      </c>
      <c r="B812" s="328" t="s">
        <v>1491</v>
      </c>
      <c r="C812" s="360">
        <v>0</v>
      </c>
      <c r="D812" s="360">
        <v>0</v>
      </c>
      <c r="E812" s="361" t="str">
        <f t="shared" si="41"/>
        <v/>
      </c>
      <c r="F812" s="297" t="str">
        <f t="shared" si="39"/>
        <v>否</v>
      </c>
      <c r="G812" s="194" t="str">
        <f t="shared" si="40"/>
        <v>项</v>
      </c>
    </row>
    <row r="813" ht="36" customHeight="1" spans="1:7">
      <c r="A813" s="449" t="s">
        <v>1492</v>
      </c>
      <c r="B813" s="328" t="s">
        <v>1493</v>
      </c>
      <c r="C813" s="360">
        <v>0</v>
      </c>
      <c r="D813" s="360">
        <v>0</v>
      </c>
      <c r="E813" s="361" t="str">
        <f t="shared" si="41"/>
        <v/>
      </c>
      <c r="F813" s="297" t="str">
        <f t="shared" si="39"/>
        <v>否</v>
      </c>
      <c r="G813" s="194" t="str">
        <f t="shared" si="40"/>
        <v>项</v>
      </c>
    </row>
    <row r="814" ht="36" customHeight="1" spans="1:7">
      <c r="A814" s="449" t="s">
        <v>1494</v>
      </c>
      <c r="B814" s="328" t="s">
        <v>1495</v>
      </c>
      <c r="C814" s="360">
        <v>0</v>
      </c>
      <c r="D814" s="360">
        <v>0</v>
      </c>
      <c r="E814" s="361" t="str">
        <f t="shared" si="41"/>
        <v/>
      </c>
      <c r="F814" s="297" t="str">
        <f t="shared" si="39"/>
        <v>否</v>
      </c>
      <c r="G814" s="194" t="str">
        <f t="shared" si="40"/>
        <v>项</v>
      </c>
    </row>
    <row r="815" ht="36" customHeight="1" spans="1:7">
      <c r="A815" s="448" t="s">
        <v>1496</v>
      </c>
      <c r="B815" s="322" t="s">
        <v>1497</v>
      </c>
      <c r="C815" s="357">
        <f>C816</f>
        <v>0</v>
      </c>
      <c r="D815" s="357">
        <f>D816</f>
        <v>0</v>
      </c>
      <c r="E815" s="358" t="str">
        <f t="shared" si="41"/>
        <v/>
      </c>
      <c r="F815" s="297" t="str">
        <f t="shared" si="39"/>
        <v>否</v>
      </c>
      <c r="G815" s="194" t="str">
        <f t="shared" si="40"/>
        <v>款</v>
      </c>
    </row>
    <row r="816" ht="36" customHeight="1" spans="1:7">
      <c r="A816" s="326" t="s">
        <v>1498</v>
      </c>
      <c r="B816" s="328" t="s">
        <v>1499</v>
      </c>
      <c r="C816" s="360">
        <v>0</v>
      </c>
      <c r="D816" s="360">
        <v>0</v>
      </c>
      <c r="E816" s="361" t="str">
        <f t="shared" si="41"/>
        <v/>
      </c>
      <c r="F816" s="297" t="str">
        <f t="shared" si="39"/>
        <v>否</v>
      </c>
      <c r="G816" s="194" t="str">
        <f t="shared" si="40"/>
        <v>项</v>
      </c>
    </row>
    <row r="817" ht="36" customHeight="1" spans="1:7">
      <c r="A817" s="448" t="s">
        <v>1500</v>
      </c>
      <c r="B817" s="322" t="s">
        <v>1501</v>
      </c>
      <c r="C817" s="357">
        <f>C818</f>
        <v>0</v>
      </c>
      <c r="D817" s="357">
        <f>D818</f>
        <v>0</v>
      </c>
      <c r="E817" s="358" t="str">
        <f t="shared" si="41"/>
        <v/>
      </c>
      <c r="F817" s="297" t="str">
        <f t="shared" si="39"/>
        <v>否</v>
      </c>
      <c r="G817" s="194" t="str">
        <f t="shared" si="40"/>
        <v>款</v>
      </c>
    </row>
    <row r="818" ht="36" customHeight="1" spans="1:7">
      <c r="A818" s="326" t="s">
        <v>1502</v>
      </c>
      <c r="B818" s="328" t="s">
        <v>1503</v>
      </c>
      <c r="C818" s="360">
        <v>0</v>
      </c>
      <c r="D818" s="360">
        <v>0</v>
      </c>
      <c r="E818" s="361" t="str">
        <f t="shared" si="41"/>
        <v/>
      </c>
      <c r="F818" s="297" t="str">
        <f t="shared" si="39"/>
        <v>否</v>
      </c>
      <c r="G818" s="194" t="str">
        <f t="shared" si="40"/>
        <v>项</v>
      </c>
    </row>
    <row r="819" ht="36" customHeight="1" spans="1:7">
      <c r="A819" s="448" t="s">
        <v>1504</v>
      </c>
      <c r="B819" s="322" t="s">
        <v>1505</v>
      </c>
      <c r="C819" s="357">
        <f>SUM(C820:C833)</f>
        <v>0</v>
      </c>
      <c r="D819" s="357">
        <f>SUM(D820:D833)</f>
        <v>0</v>
      </c>
      <c r="E819" s="358" t="str">
        <f t="shared" si="41"/>
        <v/>
      </c>
      <c r="F819" s="297" t="str">
        <f t="shared" ref="F819:F882" si="42">IF(LEN(A819)=3,"是",IF(B819&lt;&gt;"",IF(SUM(C819:D819)&lt;&gt;0,"是","否"),"是"))</f>
        <v>否</v>
      </c>
      <c r="G819" s="194" t="str">
        <f t="shared" ref="G819:G882" si="43">IF(LEN(A819)=3,"类",IF(LEN(A819)=5,"款","项"))</f>
        <v>款</v>
      </c>
    </row>
    <row r="820" ht="36" customHeight="1" spans="1:7">
      <c r="A820" s="449" t="s">
        <v>1506</v>
      </c>
      <c r="B820" s="328" t="s">
        <v>140</v>
      </c>
      <c r="C820" s="360">
        <v>0</v>
      </c>
      <c r="D820" s="360">
        <v>0</v>
      </c>
      <c r="E820" s="361" t="str">
        <f t="shared" si="41"/>
        <v/>
      </c>
      <c r="F820" s="297" t="str">
        <f t="shared" si="42"/>
        <v>否</v>
      </c>
      <c r="G820" s="194" t="str">
        <f t="shared" si="43"/>
        <v>项</v>
      </c>
    </row>
    <row r="821" ht="36" customHeight="1" spans="1:7">
      <c r="A821" s="449" t="s">
        <v>1507</v>
      </c>
      <c r="B821" s="328" t="s">
        <v>142</v>
      </c>
      <c r="C821" s="360">
        <v>0</v>
      </c>
      <c r="D821" s="360">
        <v>0</v>
      </c>
      <c r="E821" s="361" t="str">
        <f t="shared" si="41"/>
        <v/>
      </c>
      <c r="F821" s="297" t="str">
        <f t="shared" si="42"/>
        <v>否</v>
      </c>
      <c r="G821" s="194" t="str">
        <f t="shared" si="43"/>
        <v>项</v>
      </c>
    </row>
    <row r="822" ht="36" customHeight="1" spans="1:7">
      <c r="A822" s="449" t="s">
        <v>1508</v>
      </c>
      <c r="B822" s="328" t="s">
        <v>144</v>
      </c>
      <c r="C822" s="360">
        <v>0</v>
      </c>
      <c r="D822" s="360">
        <v>0</v>
      </c>
      <c r="E822" s="361" t="str">
        <f t="shared" si="41"/>
        <v/>
      </c>
      <c r="F822" s="297" t="str">
        <f t="shared" si="42"/>
        <v>否</v>
      </c>
      <c r="G822" s="194" t="str">
        <f t="shared" si="43"/>
        <v>项</v>
      </c>
    </row>
    <row r="823" ht="36" customHeight="1" spans="1:7">
      <c r="A823" s="449" t="s">
        <v>1509</v>
      </c>
      <c r="B823" s="328" t="s">
        <v>1510</v>
      </c>
      <c r="C823" s="360">
        <v>0</v>
      </c>
      <c r="D823" s="360">
        <v>0</v>
      </c>
      <c r="E823" s="361" t="str">
        <f t="shared" si="41"/>
        <v/>
      </c>
      <c r="F823" s="297" t="str">
        <f t="shared" si="42"/>
        <v>否</v>
      </c>
      <c r="G823" s="194" t="str">
        <f t="shared" si="43"/>
        <v>项</v>
      </c>
    </row>
    <row r="824" ht="36" customHeight="1" spans="1:7">
      <c r="A824" s="449" t="s">
        <v>1511</v>
      </c>
      <c r="B824" s="328" t="s">
        <v>1512</v>
      </c>
      <c r="C824" s="360">
        <v>0</v>
      </c>
      <c r="D824" s="360">
        <v>0</v>
      </c>
      <c r="E824" s="361" t="str">
        <f t="shared" si="41"/>
        <v/>
      </c>
      <c r="F824" s="297" t="str">
        <f t="shared" si="42"/>
        <v>否</v>
      </c>
      <c r="G824" s="194" t="str">
        <f t="shared" si="43"/>
        <v>项</v>
      </c>
    </row>
    <row r="825" ht="36" customHeight="1" spans="1:7">
      <c r="A825" s="449" t="s">
        <v>1513</v>
      </c>
      <c r="B825" s="328" t="s">
        <v>1514</v>
      </c>
      <c r="C825" s="360">
        <v>0</v>
      </c>
      <c r="D825" s="360">
        <v>0</v>
      </c>
      <c r="E825" s="361" t="str">
        <f t="shared" si="41"/>
        <v/>
      </c>
      <c r="F825" s="297" t="str">
        <f t="shared" si="42"/>
        <v>否</v>
      </c>
      <c r="G825" s="194" t="str">
        <f t="shared" si="43"/>
        <v>项</v>
      </c>
    </row>
    <row r="826" ht="36" customHeight="1" spans="1:7">
      <c r="A826" s="449" t="s">
        <v>1515</v>
      </c>
      <c r="B826" s="328" t="s">
        <v>1516</v>
      </c>
      <c r="C826" s="360">
        <v>0</v>
      </c>
      <c r="D826" s="360">
        <v>0</v>
      </c>
      <c r="E826" s="361" t="str">
        <f t="shared" si="41"/>
        <v/>
      </c>
      <c r="F826" s="297" t="str">
        <f t="shared" si="42"/>
        <v>否</v>
      </c>
      <c r="G826" s="194" t="str">
        <f t="shared" si="43"/>
        <v>项</v>
      </c>
    </row>
    <row r="827" ht="36" customHeight="1" spans="1:7">
      <c r="A827" s="449" t="s">
        <v>1517</v>
      </c>
      <c r="B827" s="328" t="s">
        <v>1518</v>
      </c>
      <c r="C827" s="360">
        <v>0</v>
      </c>
      <c r="D827" s="360">
        <v>0</v>
      </c>
      <c r="E827" s="361" t="str">
        <f t="shared" si="41"/>
        <v/>
      </c>
      <c r="F827" s="297" t="str">
        <f t="shared" si="42"/>
        <v>否</v>
      </c>
      <c r="G827" s="194" t="str">
        <f t="shared" si="43"/>
        <v>项</v>
      </c>
    </row>
    <row r="828" ht="36" customHeight="1" spans="1:7">
      <c r="A828" s="449" t="s">
        <v>1519</v>
      </c>
      <c r="B828" s="328" t="s">
        <v>1520</v>
      </c>
      <c r="C828" s="360">
        <v>0</v>
      </c>
      <c r="D828" s="360">
        <v>0</v>
      </c>
      <c r="E828" s="361" t="str">
        <f t="shared" si="41"/>
        <v/>
      </c>
      <c r="F828" s="297" t="str">
        <f t="shared" si="42"/>
        <v>否</v>
      </c>
      <c r="G828" s="194" t="str">
        <f t="shared" si="43"/>
        <v>项</v>
      </c>
    </row>
    <row r="829" ht="36" customHeight="1" spans="1:7">
      <c r="A829" s="449" t="s">
        <v>1521</v>
      </c>
      <c r="B829" s="328" t="s">
        <v>1522</v>
      </c>
      <c r="C829" s="360">
        <v>0</v>
      </c>
      <c r="D829" s="360">
        <v>0</v>
      </c>
      <c r="E829" s="361" t="str">
        <f t="shared" si="41"/>
        <v/>
      </c>
      <c r="F829" s="297" t="str">
        <f t="shared" si="42"/>
        <v>否</v>
      </c>
      <c r="G829" s="194" t="str">
        <f t="shared" si="43"/>
        <v>项</v>
      </c>
    </row>
    <row r="830" ht="36" customHeight="1" spans="1:7">
      <c r="A830" s="449" t="s">
        <v>1523</v>
      </c>
      <c r="B830" s="328" t="s">
        <v>241</v>
      </c>
      <c r="C830" s="360"/>
      <c r="D830" s="360"/>
      <c r="E830" s="361" t="str">
        <f t="shared" si="41"/>
        <v/>
      </c>
      <c r="F830" s="297" t="str">
        <f t="shared" si="42"/>
        <v>否</v>
      </c>
      <c r="G830" s="194" t="str">
        <f t="shared" si="43"/>
        <v>项</v>
      </c>
    </row>
    <row r="831" ht="36" customHeight="1" spans="1:7">
      <c r="A831" s="449" t="s">
        <v>1524</v>
      </c>
      <c r="B831" s="328" t="s">
        <v>1525</v>
      </c>
      <c r="C831" s="360">
        <v>0</v>
      </c>
      <c r="D831" s="360">
        <v>0</v>
      </c>
      <c r="E831" s="361" t="str">
        <f t="shared" si="41"/>
        <v/>
      </c>
      <c r="F831" s="297" t="str">
        <f t="shared" si="42"/>
        <v>否</v>
      </c>
      <c r="G831" s="194" t="str">
        <f t="shared" si="43"/>
        <v>项</v>
      </c>
    </row>
    <row r="832" ht="36" customHeight="1" spans="1:7">
      <c r="A832" s="449" t="s">
        <v>1526</v>
      </c>
      <c r="B832" s="328" t="s">
        <v>158</v>
      </c>
      <c r="C832" s="360">
        <v>0</v>
      </c>
      <c r="D832" s="360">
        <v>0</v>
      </c>
      <c r="E832" s="361" t="str">
        <f t="shared" si="41"/>
        <v/>
      </c>
      <c r="F832" s="297" t="str">
        <f t="shared" si="42"/>
        <v>否</v>
      </c>
      <c r="G832" s="194" t="str">
        <f t="shared" si="43"/>
        <v>项</v>
      </c>
    </row>
    <row r="833" ht="36" customHeight="1" spans="1:7">
      <c r="A833" s="449" t="s">
        <v>1527</v>
      </c>
      <c r="B833" s="328" t="s">
        <v>1528</v>
      </c>
      <c r="C833" s="360">
        <v>0</v>
      </c>
      <c r="D833" s="360">
        <v>0</v>
      </c>
      <c r="E833" s="361" t="str">
        <f t="shared" si="41"/>
        <v/>
      </c>
      <c r="F833" s="297" t="str">
        <f t="shared" si="42"/>
        <v>否</v>
      </c>
      <c r="G833" s="194" t="str">
        <f t="shared" si="43"/>
        <v>项</v>
      </c>
    </row>
    <row r="834" ht="36" customHeight="1" spans="1:7">
      <c r="A834" s="448" t="s">
        <v>1529</v>
      </c>
      <c r="B834" s="322" t="s">
        <v>1530</v>
      </c>
      <c r="C834" s="357">
        <f>SUM(C835)</f>
        <v>98</v>
      </c>
      <c r="D834" s="357">
        <f>SUM(D835)</f>
        <v>0</v>
      </c>
      <c r="E834" s="358">
        <f t="shared" si="41"/>
        <v>-1</v>
      </c>
      <c r="F834" s="297" t="str">
        <f t="shared" si="42"/>
        <v>是</v>
      </c>
      <c r="G834" s="194" t="str">
        <f t="shared" si="43"/>
        <v>款</v>
      </c>
    </row>
    <row r="835" ht="36" customHeight="1" spans="1:7">
      <c r="A835" s="456" t="s">
        <v>1531</v>
      </c>
      <c r="B835" s="460" t="s">
        <v>1532</v>
      </c>
      <c r="C835" s="360">
        <v>98</v>
      </c>
      <c r="D835" s="360"/>
      <c r="E835" s="361">
        <f t="shared" si="41"/>
        <v>-1</v>
      </c>
      <c r="F835" s="297" t="str">
        <f t="shared" si="42"/>
        <v>是</v>
      </c>
      <c r="G835" s="194" t="str">
        <f t="shared" si="43"/>
        <v>项</v>
      </c>
    </row>
    <row r="836" ht="36" customHeight="1" spans="1:7">
      <c r="A836" s="457" t="s">
        <v>1533</v>
      </c>
      <c r="B836" s="453" t="s">
        <v>530</v>
      </c>
      <c r="C836" s="454"/>
      <c r="D836" s="454"/>
      <c r="E836" s="358" t="str">
        <f t="shared" si="41"/>
        <v/>
      </c>
      <c r="F836" s="297" t="str">
        <f t="shared" si="42"/>
        <v>否</v>
      </c>
      <c r="G836" s="194" t="str">
        <f t="shared" si="43"/>
        <v>项</v>
      </c>
    </row>
    <row r="837" ht="36" customHeight="1" spans="1:7">
      <c r="A837" s="448" t="s">
        <v>90</v>
      </c>
      <c r="B837" s="322" t="s">
        <v>91</v>
      </c>
      <c r="C837" s="357">
        <f>SUM(C838,C849,C851,C854,C856,C858,)</f>
        <v>7390</v>
      </c>
      <c r="D837" s="357">
        <f>SUM(D838,D849,D851,D854,D856,D858,)</f>
        <v>7373</v>
      </c>
      <c r="E837" s="358">
        <f t="shared" si="41"/>
        <v>-0.002</v>
      </c>
      <c r="F837" s="297" t="str">
        <f t="shared" si="42"/>
        <v>是</v>
      </c>
      <c r="G837" s="194" t="str">
        <f t="shared" si="43"/>
        <v>类</v>
      </c>
    </row>
    <row r="838" ht="36" customHeight="1" spans="1:7">
      <c r="A838" s="448" t="s">
        <v>1534</v>
      </c>
      <c r="B838" s="322" t="s">
        <v>1535</v>
      </c>
      <c r="C838" s="357">
        <f>SUM(C839:C848)</f>
        <v>1910</v>
      </c>
      <c r="D838" s="357">
        <f>SUM(D839:D848)</f>
        <v>1508</v>
      </c>
      <c r="E838" s="358">
        <f t="shared" si="41"/>
        <v>-0.21</v>
      </c>
      <c r="F838" s="297" t="str">
        <f t="shared" si="42"/>
        <v>是</v>
      </c>
      <c r="G838" s="194" t="str">
        <f t="shared" si="43"/>
        <v>款</v>
      </c>
    </row>
    <row r="839" ht="36" customHeight="1" spans="1:7">
      <c r="A839" s="449" t="s">
        <v>1536</v>
      </c>
      <c r="B839" s="328" t="s">
        <v>140</v>
      </c>
      <c r="C839" s="360">
        <v>1314</v>
      </c>
      <c r="D839" s="360">
        <v>991</v>
      </c>
      <c r="E839" s="361">
        <f t="shared" si="41"/>
        <v>-0.246</v>
      </c>
      <c r="F839" s="297" t="str">
        <f t="shared" si="42"/>
        <v>是</v>
      </c>
      <c r="G839" s="194" t="str">
        <f t="shared" si="43"/>
        <v>项</v>
      </c>
    </row>
    <row r="840" ht="36" customHeight="1" spans="1:7">
      <c r="A840" s="449" t="s">
        <v>1537</v>
      </c>
      <c r="B840" s="328" t="s">
        <v>142</v>
      </c>
      <c r="C840" s="360">
        <v>215</v>
      </c>
      <c r="D840" s="360">
        <v>467</v>
      </c>
      <c r="E840" s="361">
        <f t="shared" si="41"/>
        <v>1.172</v>
      </c>
      <c r="F840" s="297" t="str">
        <f t="shared" si="42"/>
        <v>是</v>
      </c>
      <c r="G840" s="194" t="str">
        <f t="shared" si="43"/>
        <v>项</v>
      </c>
    </row>
    <row r="841" ht="36" customHeight="1" spans="1:7">
      <c r="A841" s="449" t="s">
        <v>1538</v>
      </c>
      <c r="B841" s="328" t="s">
        <v>144</v>
      </c>
      <c r="C841" s="360"/>
      <c r="D841" s="360"/>
      <c r="E841" s="361" t="str">
        <f t="shared" si="41"/>
        <v/>
      </c>
      <c r="F841" s="297" t="str">
        <f t="shared" si="42"/>
        <v>否</v>
      </c>
      <c r="G841" s="194" t="str">
        <f t="shared" si="43"/>
        <v>项</v>
      </c>
    </row>
    <row r="842" ht="36" customHeight="1" spans="1:7">
      <c r="A842" s="449" t="s">
        <v>1539</v>
      </c>
      <c r="B842" s="328" t="s">
        <v>1540</v>
      </c>
      <c r="C842" s="360">
        <v>7</v>
      </c>
      <c r="D842" s="360">
        <v>40</v>
      </c>
      <c r="E842" s="361">
        <f t="shared" si="41"/>
        <v>4.714</v>
      </c>
      <c r="F842" s="297" t="str">
        <f t="shared" si="42"/>
        <v>是</v>
      </c>
      <c r="G842" s="194" t="str">
        <f t="shared" si="43"/>
        <v>项</v>
      </c>
    </row>
    <row r="843" ht="36" customHeight="1" spans="1:7">
      <c r="A843" s="449" t="s">
        <v>1541</v>
      </c>
      <c r="B843" s="328" t="s">
        <v>1542</v>
      </c>
      <c r="C843" s="360"/>
      <c r="D843" s="360"/>
      <c r="E843" s="361" t="str">
        <f t="shared" si="41"/>
        <v/>
      </c>
      <c r="F843" s="297" t="str">
        <f t="shared" si="42"/>
        <v>否</v>
      </c>
      <c r="G843" s="194" t="str">
        <f t="shared" si="43"/>
        <v>项</v>
      </c>
    </row>
    <row r="844" ht="36" customHeight="1" spans="1:7">
      <c r="A844" s="449" t="s">
        <v>1543</v>
      </c>
      <c r="B844" s="328" t="s">
        <v>1544</v>
      </c>
      <c r="C844" s="360">
        <v>24</v>
      </c>
      <c r="D844" s="360">
        <v>10</v>
      </c>
      <c r="E844" s="361">
        <f t="shared" si="41"/>
        <v>-0.583</v>
      </c>
      <c r="F844" s="297" t="str">
        <f t="shared" si="42"/>
        <v>是</v>
      </c>
      <c r="G844" s="194" t="str">
        <f t="shared" si="43"/>
        <v>项</v>
      </c>
    </row>
    <row r="845" ht="36" customHeight="1" spans="1:7">
      <c r="A845" s="449" t="s">
        <v>1545</v>
      </c>
      <c r="B845" s="328" t="s">
        <v>1546</v>
      </c>
      <c r="C845" s="360">
        <v>0</v>
      </c>
      <c r="D845" s="360">
        <v>0</v>
      </c>
      <c r="E845" s="361" t="str">
        <f t="shared" si="41"/>
        <v/>
      </c>
      <c r="F845" s="297" t="str">
        <f t="shared" si="42"/>
        <v>否</v>
      </c>
      <c r="G845" s="194" t="str">
        <f t="shared" si="43"/>
        <v>项</v>
      </c>
    </row>
    <row r="846" ht="36" customHeight="1" spans="1:7">
      <c r="A846" s="449" t="s">
        <v>1547</v>
      </c>
      <c r="B846" s="328" t="s">
        <v>1548</v>
      </c>
      <c r="C846" s="360"/>
      <c r="D846" s="360"/>
      <c r="E846" s="361" t="str">
        <f t="shared" si="41"/>
        <v/>
      </c>
      <c r="F846" s="297" t="str">
        <f t="shared" si="42"/>
        <v>否</v>
      </c>
      <c r="G846" s="194" t="str">
        <f t="shared" si="43"/>
        <v>项</v>
      </c>
    </row>
    <row r="847" ht="36" customHeight="1" spans="1:7">
      <c r="A847" s="449" t="s">
        <v>1549</v>
      </c>
      <c r="B847" s="328" t="s">
        <v>1550</v>
      </c>
      <c r="C847" s="360"/>
      <c r="D847" s="360"/>
      <c r="E847" s="361" t="str">
        <f t="shared" si="41"/>
        <v/>
      </c>
      <c r="F847" s="297" t="str">
        <f t="shared" si="42"/>
        <v>否</v>
      </c>
      <c r="G847" s="194" t="str">
        <f t="shared" si="43"/>
        <v>项</v>
      </c>
    </row>
    <row r="848" ht="36" customHeight="1" spans="1:7">
      <c r="A848" s="449" t="s">
        <v>1551</v>
      </c>
      <c r="B848" s="328" t="s">
        <v>1552</v>
      </c>
      <c r="C848" s="360">
        <v>350</v>
      </c>
      <c r="D848" s="360"/>
      <c r="E848" s="361">
        <f t="shared" si="41"/>
        <v>-1</v>
      </c>
      <c r="F848" s="297" t="str">
        <f t="shared" si="42"/>
        <v>是</v>
      </c>
      <c r="G848" s="194" t="str">
        <f t="shared" si="43"/>
        <v>项</v>
      </c>
    </row>
    <row r="849" ht="36" customHeight="1" spans="1:7">
      <c r="A849" s="448" t="s">
        <v>1553</v>
      </c>
      <c r="B849" s="322" t="s">
        <v>1554</v>
      </c>
      <c r="C849" s="357">
        <f>SUM(C850)</f>
        <v>155</v>
      </c>
      <c r="D849" s="357">
        <f>SUM(D850)</f>
        <v>0</v>
      </c>
      <c r="E849" s="358">
        <f t="shared" si="41"/>
        <v>-1</v>
      </c>
      <c r="F849" s="297" t="str">
        <f t="shared" si="42"/>
        <v>是</v>
      </c>
      <c r="G849" s="194" t="str">
        <f t="shared" si="43"/>
        <v>款</v>
      </c>
    </row>
    <row r="850" ht="36" customHeight="1" spans="1:7">
      <c r="A850" s="449">
        <v>2120201</v>
      </c>
      <c r="B850" s="458" t="s">
        <v>1555</v>
      </c>
      <c r="C850" s="360">
        <v>155</v>
      </c>
      <c r="D850" s="360"/>
      <c r="E850" s="361">
        <f t="shared" ref="E850:E913" si="44">IF(C850&gt;0,D850/C850-1,IF(C850&lt;0,-(D850/C850-1),""))</f>
        <v>-1</v>
      </c>
      <c r="F850" s="297" t="str">
        <f t="shared" si="42"/>
        <v>是</v>
      </c>
      <c r="G850" s="194" t="str">
        <f t="shared" si="43"/>
        <v>项</v>
      </c>
    </row>
    <row r="851" ht="36" customHeight="1" spans="1:7">
      <c r="A851" s="448" t="s">
        <v>1556</v>
      </c>
      <c r="B851" s="322" t="s">
        <v>1557</v>
      </c>
      <c r="C851" s="357">
        <f>SUM(C852:C853)</f>
        <v>1790</v>
      </c>
      <c r="D851" s="357">
        <f>SUM(D852:D853)</f>
        <v>4065</v>
      </c>
      <c r="E851" s="358">
        <f t="shared" si="44"/>
        <v>1.271</v>
      </c>
      <c r="F851" s="297" t="str">
        <f t="shared" si="42"/>
        <v>是</v>
      </c>
      <c r="G851" s="194" t="str">
        <f t="shared" si="43"/>
        <v>款</v>
      </c>
    </row>
    <row r="852" ht="36" customHeight="1" spans="1:7">
      <c r="A852" s="449" t="s">
        <v>1558</v>
      </c>
      <c r="B852" s="328" t="s">
        <v>1559</v>
      </c>
      <c r="C852" s="360">
        <v>580</v>
      </c>
      <c r="D852" s="360">
        <v>3850</v>
      </c>
      <c r="E852" s="361">
        <f t="shared" si="44"/>
        <v>5.638</v>
      </c>
      <c r="F852" s="297" t="str">
        <f t="shared" si="42"/>
        <v>是</v>
      </c>
      <c r="G852" s="194" t="str">
        <f t="shared" si="43"/>
        <v>项</v>
      </c>
    </row>
    <row r="853" ht="36" customHeight="1" spans="1:7">
      <c r="A853" s="449" t="s">
        <v>1560</v>
      </c>
      <c r="B853" s="328" t="s">
        <v>1561</v>
      </c>
      <c r="C853" s="360">
        <v>1210</v>
      </c>
      <c r="D853" s="360">
        <v>215</v>
      </c>
      <c r="E853" s="361">
        <f t="shared" si="44"/>
        <v>-0.822</v>
      </c>
      <c r="F853" s="297" t="str">
        <f t="shared" si="42"/>
        <v>是</v>
      </c>
      <c r="G853" s="194" t="str">
        <f t="shared" si="43"/>
        <v>项</v>
      </c>
    </row>
    <row r="854" ht="36" customHeight="1" spans="1:7">
      <c r="A854" s="448" t="s">
        <v>1562</v>
      </c>
      <c r="B854" s="322" t="s">
        <v>1563</v>
      </c>
      <c r="C854" s="357">
        <f t="shared" ref="C854:C858" si="45">SUM(C855)</f>
        <v>1280</v>
      </c>
      <c r="D854" s="357">
        <f>SUM(D855)</f>
        <v>850</v>
      </c>
      <c r="E854" s="358">
        <f t="shared" si="44"/>
        <v>-0.336</v>
      </c>
      <c r="F854" s="297" t="str">
        <f t="shared" si="42"/>
        <v>是</v>
      </c>
      <c r="G854" s="194" t="str">
        <f t="shared" si="43"/>
        <v>款</v>
      </c>
    </row>
    <row r="855" ht="36" customHeight="1" spans="1:7">
      <c r="A855" s="449">
        <v>2120501</v>
      </c>
      <c r="B855" s="458" t="s">
        <v>1564</v>
      </c>
      <c r="C855" s="360">
        <v>1280</v>
      </c>
      <c r="D855" s="360">
        <v>850</v>
      </c>
      <c r="E855" s="361">
        <f t="shared" si="44"/>
        <v>-0.336</v>
      </c>
      <c r="F855" s="297" t="str">
        <f t="shared" si="42"/>
        <v>是</v>
      </c>
      <c r="G855" s="194" t="str">
        <f t="shared" si="43"/>
        <v>项</v>
      </c>
    </row>
    <row r="856" ht="36" customHeight="1" spans="1:7">
      <c r="A856" s="448" t="s">
        <v>1565</v>
      </c>
      <c r="B856" s="322" t="s">
        <v>1566</v>
      </c>
      <c r="C856" s="357">
        <f t="shared" si="45"/>
        <v>0</v>
      </c>
      <c r="D856" s="357">
        <f>SUM(D857)</f>
        <v>0</v>
      </c>
      <c r="E856" s="358" t="str">
        <f t="shared" si="44"/>
        <v/>
      </c>
      <c r="F856" s="297" t="str">
        <f t="shared" si="42"/>
        <v>否</v>
      </c>
      <c r="G856" s="194" t="str">
        <f t="shared" si="43"/>
        <v>款</v>
      </c>
    </row>
    <row r="857" ht="36" customHeight="1" spans="1:7">
      <c r="A857" s="449">
        <v>2120601</v>
      </c>
      <c r="B857" s="458" t="s">
        <v>1567</v>
      </c>
      <c r="C857" s="360"/>
      <c r="D857" s="360"/>
      <c r="E857" s="361" t="str">
        <f t="shared" si="44"/>
        <v/>
      </c>
      <c r="F857" s="297" t="str">
        <f t="shared" si="42"/>
        <v>否</v>
      </c>
      <c r="G857" s="194" t="str">
        <f t="shared" si="43"/>
        <v>项</v>
      </c>
    </row>
    <row r="858" ht="36" customHeight="1" spans="1:7">
      <c r="A858" s="448" t="s">
        <v>1568</v>
      </c>
      <c r="B858" s="322" t="s">
        <v>1569</v>
      </c>
      <c r="C858" s="357">
        <f t="shared" si="45"/>
        <v>2255</v>
      </c>
      <c r="D858" s="357">
        <f>SUM(D859)</f>
        <v>950</v>
      </c>
      <c r="E858" s="358">
        <f t="shared" si="44"/>
        <v>-0.579</v>
      </c>
      <c r="F858" s="297" t="str">
        <f t="shared" si="42"/>
        <v>是</v>
      </c>
      <c r="G858" s="194" t="str">
        <f t="shared" si="43"/>
        <v>款</v>
      </c>
    </row>
    <row r="859" ht="36" customHeight="1" spans="1:7">
      <c r="A859" s="449">
        <v>2129999</v>
      </c>
      <c r="B859" s="458" t="s">
        <v>1570</v>
      </c>
      <c r="C859" s="360">
        <v>2255</v>
      </c>
      <c r="D859" s="360">
        <v>950</v>
      </c>
      <c r="E859" s="361">
        <f t="shared" si="44"/>
        <v>-0.579</v>
      </c>
      <c r="F859" s="297" t="str">
        <f t="shared" si="42"/>
        <v>是</v>
      </c>
      <c r="G859" s="194" t="str">
        <f t="shared" si="43"/>
        <v>项</v>
      </c>
    </row>
    <row r="860" ht="36" customHeight="1" spans="1:7">
      <c r="A860" s="452" t="s">
        <v>1571</v>
      </c>
      <c r="B860" s="453" t="s">
        <v>530</v>
      </c>
      <c r="C860" s="454"/>
      <c r="D860" s="454"/>
      <c r="E860" s="358" t="str">
        <f t="shared" si="44"/>
        <v/>
      </c>
      <c r="F860" s="297" t="str">
        <f t="shared" si="42"/>
        <v>否</v>
      </c>
      <c r="G860" s="194" t="str">
        <f t="shared" si="43"/>
        <v>项</v>
      </c>
    </row>
    <row r="861" ht="36" customHeight="1" spans="1:7">
      <c r="A861" s="448" t="s">
        <v>92</v>
      </c>
      <c r="B861" s="322" t="s">
        <v>93</v>
      </c>
      <c r="C861" s="357">
        <f>SUM(C862,C888,C913,C941,C952,C959,C966,C969,)</f>
        <v>31910</v>
      </c>
      <c r="D861" s="357">
        <f>SUM(D862,D888,D913,D941,D952,D959,D966,D969,)</f>
        <v>39352</v>
      </c>
      <c r="E861" s="358">
        <f t="shared" si="44"/>
        <v>0.233</v>
      </c>
      <c r="F861" s="297" t="str">
        <f t="shared" si="42"/>
        <v>是</v>
      </c>
      <c r="G861" s="194" t="str">
        <f t="shared" si="43"/>
        <v>类</v>
      </c>
    </row>
    <row r="862" ht="36" customHeight="1" spans="1:7">
      <c r="A862" s="448" t="s">
        <v>1572</v>
      </c>
      <c r="B862" s="322" t="s">
        <v>1573</v>
      </c>
      <c r="C862" s="357">
        <f>SUM(C863:C887)</f>
        <v>9550</v>
      </c>
      <c r="D862" s="357">
        <f>SUM(D863:D887)</f>
        <v>9181</v>
      </c>
      <c r="E862" s="358">
        <f t="shared" si="44"/>
        <v>-0.039</v>
      </c>
      <c r="F862" s="297" t="str">
        <f t="shared" si="42"/>
        <v>是</v>
      </c>
      <c r="G862" s="194" t="str">
        <f t="shared" si="43"/>
        <v>款</v>
      </c>
    </row>
    <row r="863" ht="36" customHeight="1" spans="1:7">
      <c r="A863" s="449" t="s">
        <v>1574</v>
      </c>
      <c r="B863" s="328" t="s">
        <v>140</v>
      </c>
      <c r="C863" s="360">
        <v>448</v>
      </c>
      <c r="D863" s="360">
        <v>399</v>
      </c>
      <c r="E863" s="361">
        <f t="shared" si="44"/>
        <v>-0.109</v>
      </c>
      <c r="F863" s="297" t="str">
        <f t="shared" si="42"/>
        <v>是</v>
      </c>
      <c r="G863" s="194" t="str">
        <f t="shared" si="43"/>
        <v>项</v>
      </c>
    </row>
    <row r="864" ht="36" customHeight="1" spans="1:7">
      <c r="A864" s="449" t="s">
        <v>1575</v>
      </c>
      <c r="B864" s="328" t="s">
        <v>142</v>
      </c>
      <c r="C864" s="360">
        <v>287</v>
      </c>
      <c r="D864" s="360">
        <v>166</v>
      </c>
      <c r="E864" s="361">
        <f t="shared" si="44"/>
        <v>-0.422</v>
      </c>
      <c r="F864" s="297" t="str">
        <f t="shared" si="42"/>
        <v>是</v>
      </c>
      <c r="G864" s="194" t="str">
        <f t="shared" si="43"/>
        <v>项</v>
      </c>
    </row>
    <row r="865" ht="36" customHeight="1" spans="1:7">
      <c r="A865" s="449" t="s">
        <v>1576</v>
      </c>
      <c r="B865" s="328" t="s">
        <v>144</v>
      </c>
      <c r="C865" s="360"/>
      <c r="D865" s="360"/>
      <c r="E865" s="361" t="str">
        <f t="shared" si="44"/>
        <v/>
      </c>
      <c r="F865" s="297" t="str">
        <f t="shared" si="42"/>
        <v>否</v>
      </c>
      <c r="G865" s="194" t="str">
        <f t="shared" si="43"/>
        <v>项</v>
      </c>
    </row>
    <row r="866" ht="36" customHeight="1" spans="1:7">
      <c r="A866" s="449" t="s">
        <v>1577</v>
      </c>
      <c r="B866" s="328" t="s">
        <v>158</v>
      </c>
      <c r="C866" s="360">
        <v>2501</v>
      </c>
      <c r="D866" s="360">
        <v>2497</v>
      </c>
      <c r="E866" s="361">
        <f t="shared" si="44"/>
        <v>-0.002</v>
      </c>
      <c r="F866" s="297" t="str">
        <f t="shared" si="42"/>
        <v>是</v>
      </c>
      <c r="G866" s="194" t="str">
        <f t="shared" si="43"/>
        <v>项</v>
      </c>
    </row>
    <row r="867" ht="36" customHeight="1" spans="1:7">
      <c r="A867" s="449" t="s">
        <v>1578</v>
      </c>
      <c r="B867" s="328" t="s">
        <v>1579</v>
      </c>
      <c r="C867" s="360"/>
      <c r="D867" s="360"/>
      <c r="E867" s="361" t="str">
        <f t="shared" si="44"/>
        <v/>
      </c>
      <c r="F867" s="297" t="str">
        <f t="shared" si="42"/>
        <v>否</v>
      </c>
      <c r="G867" s="194" t="str">
        <f t="shared" si="43"/>
        <v>项</v>
      </c>
    </row>
    <row r="868" ht="36" customHeight="1" spans="1:7">
      <c r="A868" s="449" t="s">
        <v>1580</v>
      </c>
      <c r="B868" s="328" t="s">
        <v>1581</v>
      </c>
      <c r="C868" s="360">
        <v>130</v>
      </c>
      <c r="D868" s="360">
        <v>90</v>
      </c>
      <c r="E868" s="361">
        <f t="shared" si="44"/>
        <v>-0.308</v>
      </c>
      <c r="F868" s="297" t="str">
        <f t="shared" si="42"/>
        <v>是</v>
      </c>
      <c r="G868" s="194" t="str">
        <f t="shared" si="43"/>
        <v>项</v>
      </c>
    </row>
    <row r="869" ht="36" customHeight="1" spans="1:7">
      <c r="A869" s="449" t="s">
        <v>1582</v>
      </c>
      <c r="B869" s="328" t="s">
        <v>1583</v>
      </c>
      <c r="C869" s="360">
        <v>10</v>
      </c>
      <c r="D869" s="360">
        <v>60</v>
      </c>
      <c r="E869" s="361">
        <f t="shared" si="44"/>
        <v>5</v>
      </c>
      <c r="F869" s="297" t="str">
        <f t="shared" si="42"/>
        <v>是</v>
      </c>
      <c r="G869" s="194" t="str">
        <f t="shared" si="43"/>
        <v>项</v>
      </c>
    </row>
    <row r="870" ht="36" customHeight="1" spans="1:7">
      <c r="A870" s="449" t="s">
        <v>1584</v>
      </c>
      <c r="B870" s="328" t="s">
        <v>1585</v>
      </c>
      <c r="C870" s="360">
        <v>20</v>
      </c>
      <c r="D870" s="360">
        <v>5</v>
      </c>
      <c r="E870" s="361">
        <f t="shared" si="44"/>
        <v>-0.75</v>
      </c>
      <c r="F870" s="297" t="str">
        <f t="shared" si="42"/>
        <v>是</v>
      </c>
      <c r="G870" s="194" t="str">
        <f t="shared" si="43"/>
        <v>项</v>
      </c>
    </row>
    <row r="871" ht="36" customHeight="1" spans="1:7">
      <c r="A871" s="449" t="s">
        <v>1586</v>
      </c>
      <c r="B871" s="328" t="s">
        <v>1587</v>
      </c>
      <c r="C871" s="360"/>
      <c r="D871" s="360"/>
      <c r="E871" s="361" t="str">
        <f t="shared" si="44"/>
        <v/>
      </c>
      <c r="F871" s="297" t="str">
        <f t="shared" si="42"/>
        <v>否</v>
      </c>
      <c r="G871" s="194" t="str">
        <f t="shared" si="43"/>
        <v>项</v>
      </c>
    </row>
    <row r="872" ht="36" customHeight="1" spans="1:7">
      <c r="A872" s="449" t="s">
        <v>1588</v>
      </c>
      <c r="B872" s="328" t="s">
        <v>1589</v>
      </c>
      <c r="C872" s="360">
        <v>10</v>
      </c>
      <c r="D872" s="360">
        <v>5</v>
      </c>
      <c r="E872" s="361">
        <f t="shared" si="44"/>
        <v>-0.5</v>
      </c>
      <c r="F872" s="297" t="str">
        <f t="shared" si="42"/>
        <v>是</v>
      </c>
      <c r="G872" s="194" t="str">
        <f t="shared" si="43"/>
        <v>项</v>
      </c>
    </row>
    <row r="873" ht="36" customHeight="1" spans="1:7">
      <c r="A873" s="449" t="s">
        <v>1590</v>
      </c>
      <c r="B873" s="328" t="s">
        <v>1591</v>
      </c>
      <c r="C873" s="360"/>
      <c r="D873" s="360"/>
      <c r="E873" s="361" t="str">
        <f t="shared" si="44"/>
        <v/>
      </c>
      <c r="F873" s="297" t="str">
        <f t="shared" si="42"/>
        <v>否</v>
      </c>
      <c r="G873" s="194" t="str">
        <f t="shared" si="43"/>
        <v>项</v>
      </c>
    </row>
    <row r="874" ht="36" customHeight="1" spans="1:7">
      <c r="A874" s="449" t="s">
        <v>1592</v>
      </c>
      <c r="B874" s="328" t="s">
        <v>1593</v>
      </c>
      <c r="C874" s="360">
        <v>0</v>
      </c>
      <c r="D874" s="360">
        <v>0</v>
      </c>
      <c r="E874" s="361" t="str">
        <f t="shared" si="44"/>
        <v/>
      </c>
      <c r="F874" s="297" t="str">
        <f t="shared" si="42"/>
        <v>否</v>
      </c>
      <c r="G874" s="194" t="str">
        <f t="shared" si="43"/>
        <v>项</v>
      </c>
    </row>
    <row r="875" ht="36" customHeight="1" spans="1:7">
      <c r="A875" s="449" t="s">
        <v>1594</v>
      </c>
      <c r="B875" s="328" t="s">
        <v>1595</v>
      </c>
      <c r="C875" s="360">
        <v>15</v>
      </c>
      <c r="D875" s="360">
        <v>45</v>
      </c>
      <c r="E875" s="361">
        <f t="shared" si="44"/>
        <v>2</v>
      </c>
      <c r="F875" s="297" t="str">
        <f t="shared" si="42"/>
        <v>是</v>
      </c>
      <c r="G875" s="194" t="str">
        <f t="shared" si="43"/>
        <v>项</v>
      </c>
    </row>
    <row r="876" ht="36" customHeight="1" spans="1:7">
      <c r="A876" s="449" t="s">
        <v>1596</v>
      </c>
      <c r="B876" s="328" t="s">
        <v>1597</v>
      </c>
      <c r="C876" s="360">
        <v>0</v>
      </c>
      <c r="D876" s="360">
        <v>0</v>
      </c>
      <c r="E876" s="361" t="str">
        <f t="shared" si="44"/>
        <v/>
      </c>
      <c r="F876" s="297" t="str">
        <f t="shared" si="42"/>
        <v>否</v>
      </c>
      <c r="G876" s="194" t="str">
        <f t="shared" si="43"/>
        <v>项</v>
      </c>
    </row>
    <row r="877" ht="36" customHeight="1" spans="1:7">
      <c r="A877" s="449" t="s">
        <v>1598</v>
      </c>
      <c r="B877" s="328" t="s">
        <v>1599</v>
      </c>
      <c r="C877" s="360">
        <v>0</v>
      </c>
      <c r="D877" s="360">
        <v>0</v>
      </c>
      <c r="E877" s="361" t="str">
        <f t="shared" si="44"/>
        <v/>
      </c>
      <c r="F877" s="297" t="str">
        <f t="shared" si="42"/>
        <v>否</v>
      </c>
      <c r="G877" s="194" t="str">
        <f t="shared" si="43"/>
        <v>项</v>
      </c>
    </row>
    <row r="878" ht="36" customHeight="1" spans="1:7">
      <c r="A878" s="449" t="s">
        <v>1600</v>
      </c>
      <c r="B878" s="328" t="s">
        <v>1601</v>
      </c>
      <c r="C878" s="360">
        <v>2779</v>
      </c>
      <c r="D878" s="360">
        <v>3700</v>
      </c>
      <c r="E878" s="361">
        <f t="shared" si="44"/>
        <v>0.331</v>
      </c>
      <c r="F878" s="297" t="str">
        <f t="shared" si="42"/>
        <v>是</v>
      </c>
      <c r="G878" s="194" t="str">
        <f t="shared" si="43"/>
        <v>项</v>
      </c>
    </row>
    <row r="879" ht="36" customHeight="1" spans="1:7">
      <c r="A879" s="449" t="s">
        <v>1602</v>
      </c>
      <c r="B879" s="328" t="s">
        <v>1603</v>
      </c>
      <c r="C879" s="360"/>
      <c r="D879" s="360"/>
      <c r="E879" s="361" t="str">
        <f t="shared" si="44"/>
        <v/>
      </c>
      <c r="F879" s="297" t="str">
        <f t="shared" si="42"/>
        <v>否</v>
      </c>
      <c r="G879" s="194" t="str">
        <f t="shared" si="43"/>
        <v>项</v>
      </c>
    </row>
    <row r="880" ht="36" customHeight="1" spans="1:7">
      <c r="A880" s="449" t="s">
        <v>1604</v>
      </c>
      <c r="B880" s="328" t="s">
        <v>1605</v>
      </c>
      <c r="C880" s="360">
        <v>50</v>
      </c>
      <c r="D880" s="360">
        <v>1581</v>
      </c>
      <c r="E880" s="361">
        <f t="shared" si="44"/>
        <v>30.62</v>
      </c>
      <c r="F880" s="297" t="str">
        <f t="shared" si="42"/>
        <v>是</v>
      </c>
      <c r="G880" s="194" t="str">
        <f t="shared" si="43"/>
        <v>项</v>
      </c>
    </row>
    <row r="881" ht="36" customHeight="1" spans="1:7">
      <c r="A881" s="449" t="s">
        <v>1606</v>
      </c>
      <c r="B881" s="328" t="s">
        <v>1607</v>
      </c>
      <c r="C881" s="360">
        <v>1000</v>
      </c>
      <c r="D881" s="360">
        <v>200</v>
      </c>
      <c r="E881" s="361">
        <f t="shared" si="44"/>
        <v>-0.8</v>
      </c>
      <c r="F881" s="297" t="str">
        <f t="shared" si="42"/>
        <v>是</v>
      </c>
      <c r="G881" s="194" t="str">
        <f t="shared" si="43"/>
        <v>项</v>
      </c>
    </row>
    <row r="882" ht="36" customHeight="1" spans="1:7">
      <c r="A882" s="449" t="s">
        <v>1608</v>
      </c>
      <c r="B882" s="328" t="s">
        <v>1609</v>
      </c>
      <c r="C882" s="360">
        <v>600</v>
      </c>
      <c r="D882" s="360">
        <v>200</v>
      </c>
      <c r="E882" s="361">
        <f t="shared" si="44"/>
        <v>-0.667</v>
      </c>
      <c r="F882" s="297" t="str">
        <f t="shared" si="42"/>
        <v>是</v>
      </c>
      <c r="G882" s="194" t="str">
        <f t="shared" si="43"/>
        <v>项</v>
      </c>
    </row>
    <row r="883" ht="36" customHeight="1" spans="1:7">
      <c r="A883" s="449" t="s">
        <v>1610</v>
      </c>
      <c r="B883" s="328" t="s">
        <v>1611</v>
      </c>
      <c r="C883" s="360"/>
      <c r="D883" s="360"/>
      <c r="E883" s="361" t="str">
        <f t="shared" si="44"/>
        <v/>
      </c>
      <c r="F883" s="297" t="str">
        <f t="shared" ref="F883:F946" si="46">IF(LEN(A883)=3,"是",IF(B883&lt;&gt;"",IF(SUM(C883:D883)&lt;&gt;0,"是","否"),"是"))</f>
        <v>否</v>
      </c>
      <c r="G883" s="194" t="str">
        <f t="shared" ref="G883:G946" si="47">IF(LEN(A883)=3,"类",IF(LEN(A883)=5,"款","项"))</f>
        <v>项</v>
      </c>
    </row>
    <row r="884" ht="36" customHeight="1" spans="1:7">
      <c r="A884" s="449" t="s">
        <v>1612</v>
      </c>
      <c r="B884" s="328" t="s">
        <v>1613</v>
      </c>
      <c r="C884" s="360">
        <v>0</v>
      </c>
      <c r="D884" s="360">
        <v>60</v>
      </c>
      <c r="E884" s="361" t="str">
        <f t="shared" si="44"/>
        <v/>
      </c>
      <c r="F884" s="297" t="str">
        <f t="shared" si="46"/>
        <v>是</v>
      </c>
      <c r="G884" s="194" t="str">
        <f t="shared" si="47"/>
        <v>项</v>
      </c>
    </row>
    <row r="885" ht="36" customHeight="1" spans="1:7">
      <c r="A885" s="449" t="s">
        <v>1614</v>
      </c>
      <c r="B885" s="328" t="s">
        <v>1615</v>
      </c>
      <c r="C885" s="360">
        <v>0</v>
      </c>
      <c r="D885" s="360">
        <v>0</v>
      </c>
      <c r="E885" s="361" t="str">
        <f t="shared" si="44"/>
        <v/>
      </c>
      <c r="F885" s="297" t="str">
        <f t="shared" si="46"/>
        <v>否</v>
      </c>
      <c r="G885" s="194" t="str">
        <f t="shared" si="47"/>
        <v>项</v>
      </c>
    </row>
    <row r="886" ht="36" customHeight="1" spans="1:7">
      <c r="A886" s="449" t="s">
        <v>1616</v>
      </c>
      <c r="B886" s="328" t="s">
        <v>1617</v>
      </c>
      <c r="C886" s="360">
        <v>1700</v>
      </c>
      <c r="D886" s="360">
        <v>173</v>
      </c>
      <c r="E886" s="361">
        <f t="shared" si="44"/>
        <v>-0.898</v>
      </c>
      <c r="F886" s="297" t="str">
        <f t="shared" si="46"/>
        <v>是</v>
      </c>
      <c r="G886" s="194" t="str">
        <f t="shared" si="47"/>
        <v>项</v>
      </c>
    </row>
    <row r="887" ht="36" customHeight="1" spans="1:7">
      <c r="A887" s="449" t="s">
        <v>1618</v>
      </c>
      <c r="B887" s="328" t="s">
        <v>1619</v>
      </c>
      <c r="C887" s="360"/>
      <c r="D887" s="360"/>
      <c r="E887" s="361" t="str">
        <f t="shared" si="44"/>
        <v/>
      </c>
      <c r="F887" s="297" t="str">
        <f t="shared" si="46"/>
        <v>否</v>
      </c>
      <c r="G887" s="194" t="str">
        <f t="shared" si="47"/>
        <v>项</v>
      </c>
    </row>
    <row r="888" ht="36" customHeight="1" spans="1:7">
      <c r="A888" s="448" t="s">
        <v>1620</v>
      </c>
      <c r="B888" s="322" t="s">
        <v>1621</v>
      </c>
      <c r="C888" s="357">
        <f>SUM(C889:C912)</f>
        <v>2850</v>
      </c>
      <c r="D888" s="357">
        <f>SUM(D889:D912)</f>
        <v>3853</v>
      </c>
      <c r="E888" s="358">
        <f t="shared" si="44"/>
        <v>0.352</v>
      </c>
      <c r="F888" s="297" t="str">
        <f t="shared" si="46"/>
        <v>是</v>
      </c>
      <c r="G888" s="194" t="str">
        <f t="shared" si="47"/>
        <v>款</v>
      </c>
    </row>
    <row r="889" ht="36" customHeight="1" spans="1:7">
      <c r="A889" s="449" t="s">
        <v>1622</v>
      </c>
      <c r="B889" s="328" t="s">
        <v>140</v>
      </c>
      <c r="C889" s="360">
        <v>308</v>
      </c>
      <c r="D889" s="360">
        <v>213</v>
      </c>
      <c r="E889" s="361">
        <f t="shared" si="44"/>
        <v>-0.308</v>
      </c>
      <c r="F889" s="297" t="str">
        <f t="shared" si="46"/>
        <v>是</v>
      </c>
      <c r="G889" s="194" t="str">
        <f t="shared" si="47"/>
        <v>项</v>
      </c>
    </row>
    <row r="890" ht="36" customHeight="1" spans="1:7">
      <c r="A890" s="449" t="s">
        <v>1623</v>
      </c>
      <c r="B890" s="328" t="s">
        <v>142</v>
      </c>
      <c r="C890" s="360">
        <v>12</v>
      </c>
      <c r="D890" s="360">
        <v>111</v>
      </c>
      <c r="E890" s="361">
        <f t="shared" si="44"/>
        <v>8.25</v>
      </c>
      <c r="F890" s="297" t="str">
        <f t="shared" si="46"/>
        <v>是</v>
      </c>
      <c r="G890" s="194" t="str">
        <f t="shared" si="47"/>
        <v>项</v>
      </c>
    </row>
    <row r="891" ht="36" customHeight="1" spans="1:7">
      <c r="A891" s="449" t="s">
        <v>1624</v>
      </c>
      <c r="B891" s="328" t="s">
        <v>144</v>
      </c>
      <c r="C891" s="360"/>
      <c r="D891" s="360"/>
      <c r="E891" s="361" t="str">
        <f t="shared" si="44"/>
        <v/>
      </c>
      <c r="F891" s="297" t="str">
        <f t="shared" si="46"/>
        <v>否</v>
      </c>
      <c r="G891" s="194" t="str">
        <f t="shared" si="47"/>
        <v>项</v>
      </c>
    </row>
    <row r="892" ht="36" customHeight="1" spans="1:7">
      <c r="A892" s="449" t="s">
        <v>1625</v>
      </c>
      <c r="B892" s="328" t="s">
        <v>1626</v>
      </c>
      <c r="C892" s="360">
        <v>1087</v>
      </c>
      <c r="D892" s="360">
        <v>1331</v>
      </c>
      <c r="E892" s="361">
        <f t="shared" si="44"/>
        <v>0.224</v>
      </c>
      <c r="F892" s="297" t="str">
        <f t="shared" si="46"/>
        <v>是</v>
      </c>
      <c r="G892" s="194" t="str">
        <f t="shared" si="47"/>
        <v>项</v>
      </c>
    </row>
    <row r="893" ht="36" customHeight="1" spans="1:7">
      <c r="A893" s="449" t="s">
        <v>1627</v>
      </c>
      <c r="B893" s="328" t="s">
        <v>1628</v>
      </c>
      <c r="C893" s="360">
        <v>100</v>
      </c>
      <c r="D893" s="360">
        <v>50</v>
      </c>
      <c r="E893" s="361">
        <f t="shared" si="44"/>
        <v>-0.5</v>
      </c>
      <c r="F893" s="297" t="str">
        <f t="shared" si="46"/>
        <v>是</v>
      </c>
      <c r="G893" s="194" t="str">
        <f t="shared" si="47"/>
        <v>项</v>
      </c>
    </row>
    <row r="894" ht="36" customHeight="1" spans="1:7">
      <c r="A894" s="449" t="s">
        <v>1629</v>
      </c>
      <c r="B894" s="328" t="s">
        <v>1630</v>
      </c>
      <c r="C894" s="360"/>
      <c r="D894" s="360"/>
      <c r="E894" s="361" t="str">
        <f t="shared" si="44"/>
        <v/>
      </c>
      <c r="F894" s="297" t="str">
        <f t="shared" si="46"/>
        <v>否</v>
      </c>
      <c r="G894" s="194" t="str">
        <f t="shared" si="47"/>
        <v>项</v>
      </c>
    </row>
    <row r="895" ht="36" customHeight="1" spans="1:7">
      <c r="A895" s="449" t="s">
        <v>1631</v>
      </c>
      <c r="B895" s="328" t="s">
        <v>1632</v>
      </c>
      <c r="C895" s="360">
        <v>30</v>
      </c>
      <c r="D895" s="360"/>
      <c r="E895" s="361">
        <f t="shared" si="44"/>
        <v>-1</v>
      </c>
      <c r="F895" s="297" t="str">
        <f t="shared" si="46"/>
        <v>是</v>
      </c>
      <c r="G895" s="194" t="str">
        <f t="shared" si="47"/>
        <v>项</v>
      </c>
    </row>
    <row r="896" ht="36" customHeight="1" spans="1:7">
      <c r="A896" s="449" t="s">
        <v>1633</v>
      </c>
      <c r="B896" s="328" t="s">
        <v>1634</v>
      </c>
      <c r="C896" s="360">
        <v>1192</v>
      </c>
      <c r="D896" s="360">
        <v>2100</v>
      </c>
      <c r="E896" s="361">
        <f t="shared" si="44"/>
        <v>0.762</v>
      </c>
      <c r="F896" s="297" t="str">
        <f t="shared" si="46"/>
        <v>是</v>
      </c>
      <c r="G896" s="194" t="str">
        <f t="shared" si="47"/>
        <v>项</v>
      </c>
    </row>
    <row r="897" ht="36" customHeight="1" spans="1:7">
      <c r="A897" s="449" t="s">
        <v>1635</v>
      </c>
      <c r="B897" s="328" t="s">
        <v>1636</v>
      </c>
      <c r="C897" s="360"/>
      <c r="D897" s="360"/>
      <c r="E897" s="361" t="str">
        <f t="shared" si="44"/>
        <v/>
      </c>
      <c r="F897" s="297" t="str">
        <f t="shared" si="46"/>
        <v>否</v>
      </c>
      <c r="G897" s="194" t="str">
        <f t="shared" si="47"/>
        <v>项</v>
      </c>
    </row>
    <row r="898" ht="36" customHeight="1" spans="1:7">
      <c r="A898" s="449" t="s">
        <v>1637</v>
      </c>
      <c r="B898" s="328" t="s">
        <v>1638</v>
      </c>
      <c r="C898" s="360"/>
      <c r="D898" s="360"/>
      <c r="E898" s="361" t="str">
        <f t="shared" si="44"/>
        <v/>
      </c>
      <c r="F898" s="297" t="str">
        <f t="shared" si="46"/>
        <v>否</v>
      </c>
      <c r="G898" s="194" t="str">
        <f t="shared" si="47"/>
        <v>项</v>
      </c>
    </row>
    <row r="899" ht="36" customHeight="1" spans="1:7">
      <c r="A899" s="449" t="s">
        <v>1639</v>
      </c>
      <c r="B899" s="328" t="s">
        <v>1640</v>
      </c>
      <c r="C899" s="360"/>
      <c r="D899" s="360"/>
      <c r="E899" s="361" t="str">
        <f t="shared" si="44"/>
        <v/>
      </c>
      <c r="F899" s="297" t="str">
        <f t="shared" si="46"/>
        <v>否</v>
      </c>
      <c r="G899" s="194" t="str">
        <f t="shared" si="47"/>
        <v>项</v>
      </c>
    </row>
    <row r="900" ht="36" customHeight="1" spans="1:7">
      <c r="A900" s="449" t="s">
        <v>1641</v>
      </c>
      <c r="B900" s="328" t="s">
        <v>1642</v>
      </c>
      <c r="C900" s="360"/>
      <c r="D900" s="360"/>
      <c r="E900" s="361" t="str">
        <f t="shared" si="44"/>
        <v/>
      </c>
      <c r="F900" s="297" t="str">
        <f t="shared" si="46"/>
        <v>否</v>
      </c>
      <c r="G900" s="194" t="str">
        <f t="shared" si="47"/>
        <v>项</v>
      </c>
    </row>
    <row r="901" ht="36" customHeight="1" spans="1:7">
      <c r="A901" s="449" t="s">
        <v>1643</v>
      </c>
      <c r="B901" s="328" t="s">
        <v>1644</v>
      </c>
      <c r="C901" s="360"/>
      <c r="D901" s="360"/>
      <c r="E901" s="361" t="str">
        <f t="shared" si="44"/>
        <v/>
      </c>
      <c r="F901" s="297" t="str">
        <f t="shared" si="46"/>
        <v>否</v>
      </c>
      <c r="G901" s="194" t="str">
        <f t="shared" si="47"/>
        <v>项</v>
      </c>
    </row>
    <row r="902" ht="36" customHeight="1" spans="1:7">
      <c r="A902" s="449" t="s">
        <v>1645</v>
      </c>
      <c r="B902" s="328" t="s">
        <v>1646</v>
      </c>
      <c r="C902" s="360"/>
      <c r="D902" s="360"/>
      <c r="E902" s="361" t="str">
        <f t="shared" si="44"/>
        <v/>
      </c>
      <c r="F902" s="297" t="str">
        <f t="shared" si="46"/>
        <v>否</v>
      </c>
      <c r="G902" s="194" t="str">
        <f t="shared" si="47"/>
        <v>项</v>
      </c>
    </row>
    <row r="903" ht="36" customHeight="1" spans="1:7">
      <c r="A903" s="449" t="s">
        <v>1647</v>
      </c>
      <c r="B903" s="328" t="s">
        <v>1648</v>
      </c>
      <c r="C903" s="360"/>
      <c r="D903" s="360"/>
      <c r="E903" s="361" t="str">
        <f t="shared" si="44"/>
        <v/>
      </c>
      <c r="F903" s="297" t="str">
        <f t="shared" si="46"/>
        <v>否</v>
      </c>
      <c r="G903" s="194" t="str">
        <f t="shared" si="47"/>
        <v>项</v>
      </c>
    </row>
    <row r="904" ht="36" customHeight="1" spans="1:7">
      <c r="A904" s="449" t="s">
        <v>1649</v>
      </c>
      <c r="B904" s="328" t="s">
        <v>1650</v>
      </c>
      <c r="C904" s="360"/>
      <c r="D904" s="360"/>
      <c r="E904" s="361" t="str">
        <f t="shared" si="44"/>
        <v/>
      </c>
      <c r="F904" s="297" t="str">
        <f t="shared" si="46"/>
        <v>否</v>
      </c>
      <c r="G904" s="194" t="str">
        <f t="shared" si="47"/>
        <v>项</v>
      </c>
    </row>
    <row r="905" ht="36" customHeight="1" spans="1:7">
      <c r="A905" s="449" t="s">
        <v>1651</v>
      </c>
      <c r="B905" s="328" t="s">
        <v>1652</v>
      </c>
      <c r="C905" s="360">
        <v>0</v>
      </c>
      <c r="D905" s="360">
        <v>0</v>
      </c>
      <c r="E905" s="361" t="str">
        <f t="shared" si="44"/>
        <v/>
      </c>
      <c r="F905" s="297" t="str">
        <f t="shared" si="46"/>
        <v>否</v>
      </c>
      <c r="G905" s="194" t="str">
        <f t="shared" si="47"/>
        <v>项</v>
      </c>
    </row>
    <row r="906" ht="36" customHeight="1" spans="1:7">
      <c r="A906" s="449" t="s">
        <v>1653</v>
      </c>
      <c r="B906" s="328" t="s">
        <v>1654</v>
      </c>
      <c r="C906" s="360">
        <v>0</v>
      </c>
      <c r="D906" s="360">
        <v>0</v>
      </c>
      <c r="E906" s="361" t="str">
        <f t="shared" si="44"/>
        <v/>
      </c>
      <c r="F906" s="297" t="str">
        <f t="shared" si="46"/>
        <v>否</v>
      </c>
      <c r="G906" s="194" t="str">
        <f t="shared" si="47"/>
        <v>项</v>
      </c>
    </row>
    <row r="907" ht="36" customHeight="1" spans="1:7">
      <c r="A907" s="449" t="s">
        <v>1655</v>
      </c>
      <c r="B907" s="328" t="s">
        <v>1656</v>
      </c>
      <c r="C907" s="360">
        <v>0</v>
      </c>
      <c r="D907" s="360">
        <v>0</v>
      </c>
      <c r="E907" s="361" t="str">
        <f t="shared" si="44"/>
        <v/>
      </c>
      <c r="F907" s="297" t="str">
        <f t="shared" si="46"/>
        <v>否</v>
      </c>
      <c r="G907" s="194" t="str">
        <f t="shared" si="47"/>
        <v>项</v>
      </c>
    </row>
    <row r="908" ht="36" customHeight="1" spans="1:7">
      <c r="A908" s="449" t="s">
        <v>1657</v>
      </c>
      <c r="B908" s="328" t="s">
        <v>1658</v>
      </c>
      <c r="C908" s="360">
        <v>61</v>
      </c>
      <c r="D908" s="360">
        <v>38</v>
      </c>
      <c r="E908" s="361">
        <f t="shared" si="44"/>
        <v>-0.377</v>
      </c>
      <c r="F908" s="297" t="str">
        <f t="shared" si="46"/>
        <v>是</v>
      </c>
      <c r="G908" s="194" t="str">
        <f t="shared" si="47"/>
        <v>项</v>
      </c>
    </row>
    <row r="909" ht="36" customHeight="1" spans="1:7">
      <c r="A909" s="449" t="s">
        <v>1659</v>
      </c>
      <c r="B909" s="328" t="s">
        <v>1660</v>
      </c>
      <c r="C909" s="360">
        <v>0</v>
      </c>
      <c r="D909" s="360">
        <v>0</v>
      </c>
      <c r="E909" s="361" t="str">
        <f t="shared" si="44"/>
        <v/>
      </c>
      <c r="F909" s="297" t="str">
        <f t="shared" si="46"/>
        <v>否</v>
      </c>
      <c r="G909" s="194" t="str">
        <f t="shared" si="47"/>
        <v>项</v>
      </c>
    </row>
    <row r="910" ht="36" customHeight="1" spans="1:7">
      <c r="A910" s="449" t="s">
        <v>1661</v>
      </c>
      <c r="B910" s="328" t="s">
        <v>1662</v>
      </c>
      <c r="C910" s="360"/>
      <c r="D910" s="360"/>
      <c r="E910" s="361" t="str">
        <f t="shared" si="44"/>
        <v/>
      </c>
      <c r="F910" s="297" t="str">
        <f t="shared" si="46"/>
        <v>否</v>
      </c>
      <c r="G910" s="194" t="str">
        <f t="shared" si="47"/>
        <v>项</v>
      </c>
    </row>
    <row r="911" ht="36" customHeight="1" spans="1:7">
      <c r="A911" s="449" t="s">
        <v>1663</v>
      </c>
      <c r="B911" s="328" t="s">
        <v>1591</v>
      </c>
      <c r="C911" s="360"/>
      <c r="D911" s="360">
        <v>10</v>
      </c>
      <c r="E911" s="361" t="str">
        <f t="shared" si="44"/>
        <v/>
      </c>
      <c r="F911" s="297" t="str">
        <f t="shared" si="46"/>
        <v>是</v>
      </c>
      <c r="G911" s="194" t="str">
        <f t="shared" si="47"/>
        <v>项</v>
      </c>
    </row>
    <row r="912" ht="36" customHeight="1" spans="1:7">
      <c r="A912" s="449" t="s">
        <v>1664</v>
      </c>
      <c r="B912" s="328" t="s">
        <v>1665</v>
      </c>
      <c r="C912" s="360">
        <v>60</v>
      </c>
      <c r="D912" s="360"/>
      <c r="E912" s="361">
        <f t="shared" si="44"/>
        <v>-1</v>
      </c>
      <c r="F912" s="297" t="str">
        <f t="shared" si="46"/>
        <v>是</v>
      </c>
      <c r="G912" s="194" t="str">
        <f t="shared" si="47"/>
        <v>项</v>
      </c>
    </row>
    <row r="913" ht="36" customHeight="1" spans="1:7">
      <c r="A913" s="448" t="s">
        <v>1666</v>
      </c>
      <c r="B913" s="322" t="s">
        <v>1667</v>
      </c>
      <c r="C913" s="357">
        <f>SUM(C914:C940)</f>
        <v>3350</v>
      </c>
      <c r="D913" s="357">
        <f>SUM(D914:D940)</f>
        <v>10077</v>
      </c>
      <c r="E913" s="358">
        <f t="shared" si="44"/>
        <v>2.008</v>
      </c>
      <c r="F913" s="297" t="str">
        <f t="shared" si="46"/>
        <v>是</v>
      </c>
      <c r="G913" s="194" t="str">
        <f t="shared" si="47"/>
        <v>款</v>
      </c>
    </row>
    <row r="914" ht="36" customHeight="1" spans="1:7">
      <c r="A914" s="449" t="s">
        <v>1668</v>
      </c>
      <c r="B914" s="328" t="s">
        <v>140</v>
      </c>
      <c r="C914" s="360">
        <v>314</v>
      </c>
      <c r="D914" s="360">
        <v>316</v>
      </c>
      <c r="E914" s="361">
        <f t="shared" ref="E914:E977" si="48">IF(C914&gt;0,D914/C914-1,IF(C914&lt;0,-(D914/C914-1),""))</f>
        <v>0.006</v>
      </c>
      <c r="F914" s="297" t="str">
        <f t="shared" si="46"/>
        <v>是</v>
      </c>
      <c r="G914" s="194" t="str">
        <f t="shared" si="47"/>
        <v>项</v>
      </c>
    </row>
    <row r="915" ht="36" customHeight="1" spans="1:7">
      <c r="A915" s="449" t="s">
        <v>1669</v>
      </c>
      <c r="B915" s="328" t="s">
        <v>142</v>
      </c>
      <c r="C915" s="360">
        <v>400</v>
      </c>
      <c r="D915" s="360">
        <v>25</v>
      </c>
      <c r="E915" s="361">
        <f t="shared" si="48"/>
        <v>-0.938</v>
      </c>
      <c r="F915" s="297" t="str">
        <f t="shared" si="46"/>
        <v>是</v>
      </c>
      <c r="G915" s="194" t="str">
        <f t="shared" si="47"/>
        <v>项</v>
      </c>
    </row>
    <row r="916" ht="36" customHeight="1" spans="1:7">
      <c r="A916" s="449" t="s">
        <v>1670</v>
      </c>
      <c r="B916" s="328" t="s">
        <v>144</v>
      </c>
      <c r="C916" s="360"/>
      <c r="D916" s="360"/>
      <c r="E916" s="361" t="str">
        <f t="shared" si="48"/>
        <v/>
      </c>
      <c r="F916" s="297" t="str">
        <f t="shared" si="46"/>
        <v>否</v>
      </c>
      <c r="G916" s="194" t="str">
        <f t="shared" si="47"/>
        <v>项</v>
      </c>
    </row>
    <row r="917" ht="36" customHeight="1" spans="1:7">
      <c r="A917" s="449" t="s">
        <v>1671</v>
      </c>
      <c r="B917" s="328" t="s">
        <v>1672</v>
      </c>
      <c r="C917" s="360">
        <v>15</v>
      </c>
      <c r="D917" s="360">
        <v>15</v>
      </c>
      <c r="E917" s="361">
        <f t="shared" si="48"/>
        <v>0</v>
      </c>
      <c r="F917" s="297" t="str">
        <f t="shared" si="46"/>
        <v>是</v>
      </c>
      <c r="G917" s="194" t="str">
        <f t="shared" si="47"/>
        <v>项</v>
      </c>
    </row>
    <row r="918" ht="36" customHeight="1" spans="1:7">
      <c r="A918" s="449" t="s">
        <v>1673</v>
      </c>
      <c r="B918" s="328" t="s">
        <v>1674</v>
      </c>
      <c r="C918" s="360">
        <v>1220</v>
      </c>
      <c r="D918" s="360">
        <v>7911</v>
      </c>
      <c r="E918" s="361">
        <f t="shared" si="48"/>
        <v>5.484</v>
      </c>
      <c r="F918" s="297" t="str">
        <f t="shared" si="46"/>
        <v>是</v>
      </c>
      <c r="G918" s="194" t="str">
        <f t="shared" si="47"/>
        <v>项</v>
      </c>
    </row>
    <row r="919" ht="36" customHeight="1" spans="1:7">
      <c r="A919" s="449" t="s">
        <v>1675</v>
      </c>
      <c r="B919" s="328" t="s">
        <v>1676</v>
      </c>
      <c r="C919" s="360">
        <v>0</v>
      </c>
      <c r="D919" s="360">
        <v>80</v>
      </c>
      <c r="E919" s="361" t="str">
        <f t="shared" si="48"/>
        <v/>
      </c>
      <c r="F919" s="297" t="str">
        <f t="shared" si="46"/>
        <v>是</v>
      </c>
      <c r="G919" s="194" t="str">
        <f t="shared" si="47"/>
        <v>项</v>
      </c>
    </row>
    <row r="920" ht="36" customHeight="1" spans="1:7">
      <c r="A920" s="449" t="s">
        <v>1677</v>
      </c>
      <c r="B920" s="328" t="s">
        <v>1678</v>
      </c>
      <c r="C920" s="360">
        <v>0</v>
      </c>
      <c r="D920" s="360">
        <v>0</v>
      </c>
      <c r="E920" s="361" t="str">
        <f t="shared" si="48"/>
        <v/>
      </c>
      <c r="F920" s="297" t="str">
        <f t="shared" si="46"/>
        <v>否</v>
      </c>
      <c r="G920" s="194" t="str">
        <f t="shared" si="47"/>
        <v>项</v>
      </c>
    </row>
    <row r="921" ht="36" customHeight="1" spans="1:7">
      <c r="A921" s="449" t="s">
        <v>1679</v>
      </c>
      <c r="B921" s="328" t="s">
        <v>1680</v>
      </c>
      <c r="C921" s="360"/>
      <c r="D921" s="360"/>
      <c r="E921" s="361" t="str">
        <f t="shared" si="48"/>
        <v/>
      </c>
      <c r="F921" s="297" t="str">
        <f t="shared" si="46"/>
        <v>否</v>
      </c>
      <c r="G921" s="194" t="str">
        <f t="shared" si="47"/>
        <v>项</v>
      </c>
    </row>
    <row r="922" ht="36" customHeight="1" spans="1:7">
      <c r="A922" s="449" t="s">
        <v>1681</v>
      </c>
      <c r="B922" s="328" t="s">
        <v>1682</v>
      </c>
      <c r="C922" s="360">
        <v>0</v>
      </c>
      <c r="D922" s="360">
        <v>0</v>
      </c>
      <c r="E922" s="361" t="str">
        <f t="shared" si="48"/>
        <v/>
      </c>
      <c r="F922" s="297" t="str">
        <f t="shared" si="46"/>
        <v>否</v>
      </c>
      <c r="G922" s="194" t="str">
        <f t="shared" si="47"/>
        <v>项</v>
      </c>
    </row>
    <row r="923" ht="36" customHeight="1" spans="1:7">
      <c r="A923" s="449" t="s">
        <v>1683</v>
      </c>
      <c r="B923" s="328" t="s">
        <v>1684</v>
      </c>
      <c r="C923" s="360">
        <v>20</v>
      </c>
      <c r="D923" s="360">
        <v>360</v>
      </c>
      <c r="E923" s="361">
        <f t="shared" si="48"/>
        <v>17</v>
      </c>
      <c r="F923" s="297" t="str">
        <f t="shared" si="46"/>
        <v>是</v>
      </c>
      <c r="G923" s="194" t="str">
        <f t="shared" si="47"/>
        <v>项</v>
      </c>
    </row>
    <row r="924" ht="36" customHeight="1" spans="1:7">
      <c r="A924" s="449" t="s">
        <v>1685</v>
      </c>
      <c r="B924" s="328" t="s">
        <v>1686</v>
      </c>
      <c r="C924" s="360"/>
      <c r="D924" s="360">
        <v>50</v>
      </c>
      <c r="E924" s="361" t="str">
        <f t="shared" si="48"/>
        <v/>
      </c>
      <c r="F924" s="297" t="str">
        <f t="shared" si="46"/>
        <v>是</v>
      </c>
      <c r="G924" s="194" t="str">
        <f t="shared" si="47"/>
        <v>项</v>
      </c>
    </row>
    <row r="925" ht="36" customHeight="1" spans="1:7">
      <c r="A925" s="449" t="s">
        <v>1687</v>
      </c>
      <c r="B925" s="328" t="s">
        <v>1688</v>
      </c>
      <c r="C925" s="360"/>
      <c r="D925" s="360"/>
      <c r="E925" s="361" t="str">
        <f t="shared" si="48"/>
        <v/>
      </c>
      <c r="F925" s="297" t="str">
        <f t="shared" si="46"/>
        <v>否</v>
      </c>
      <c r="G925" s="194" t="str">
        <f t="shared" si="47"/>
        <v>项</v>
      </c>
    </row>
    <row r="926" ht="36" customHeight="1" spans="1:7">
      <c r="A926" s="449" t="s">
        <v>1689</v>
      </c>
      <c r="B926" s="328" t="s">
        <v>1690</v>
      </c>
      <c r="C926" s="360"/>
      <c r="D926" s="360"/>
      <c r="E926" s="361" t="str">
        <f t="shared" si="48"/>
        <v/>
      </c>
      <c r="F926" s="297" t="str">
        <f t="shared" si="46"/>
        <v>否</v>
      </c>
      <c r="G926" s="194" t="str">
        <f t="shared" si="47"/>
        <v>项</v>
      </c>
    </row>
    <row r="927" ht="36" customHeight="1" spans="1:7">
      <c r="A927" s="449" t="s">
        <v>1691</v>
      </c>
      <c r="B927" s="328" t="s">
        <v>1692</v>
      </c>
      <c r="C927" s="360"/>
      <c r="D927" s="360"/>
      <c r="E927" s="361" t="str">
        <f t="shared" si="48"/>
        <v/>
      </c>
      <c r="F927" s="297" t="str">
        <f t="shared" si="46"/>
        <v>否</v>
      </c>
      <c r="G927" s="194" t="str">
        <f t="shared" si="47"/>
        <v>项</v>
      </c>
    </row>
    <row r="928" ht="36" customHeight="1" spans="1:7">
      <c r="A928" s="449" t="s">
        <v>1693</v>
      </c>
      <c r="B928" s="328" t="s">
        <v>1694</v>
      </c>
      <c r="C928" s="360"/>
      <c r="D928" s="360"/>
      <c r="E928" s="361" t="str">
        <f t="shared" si="48"/>
        <v/>
      </c>
      <c r="F928" s="297" t="str">
        <f t="shared" si="46"/>
        <v>否</v>
      </c>
      <c r="G928" s="194" t="str">
        <f t="shared" si="47"/>
        <v>项</v>
      </c>
    </row>
    <row r="929" ht="36" customHeight="1" spans="1:7">
      <c r="A929" s="449" t="s">
        <v>1695</v>
      </c>
      <c r="B929" s="328" t="s">
        <v>1696</v>
      </c>
      <c r="C929" s="360">
        <v>67</v>
      </c>
      <c r="D929" s="360"/>
      <c r="E929" s="361">
        <f t="shared" si="48"/>
        <v>-1</v>
      </c>
      <c r="F929" s="297" t="str">
        <f t="shared" si="46"/>
        <v>是</v>
      </c>
      <c r="G929" s="194" t="str">
        <f t="shared" si="47"/>
        <v>项</v>
      </c>
    </row>
    <row r="930" ht="36" customHeight="1" spans="1:7">
      <c r="A930" s="449" t="s">
        <v>1697</v>
      </c>
      <c r="B930" s="328" t="s">
        <v>1698</v>
      </c>
      <c r="C930" s="360">
        <v>1283</v>
      </c>
      <c r="D930" s="360">
        <v>1320</v>
      </c>
      <c r="E930" s="361">
        <f t="shared" si="48"/>
        <v>0.029</v>
      </c>
      <c r="F930" s="297" t="str">
        <f t="shared" si="46"/>
        <v>是</v>
      </c>
      <c r="G930" s="194" t="str">
        <f t="shared" si="47"/>
        <v>项</v>
      </c>
    </row>
    <row r="931" ht="36" customHeight="1" spans="1:7">
      <c r="A931" s="449" t="s">
        <v>1699</v>
      </c>
      <c r="B931" s="328" t="s">
        <v>1700</v>
      </c>
      <c r="C931" s="360">
        <v>0</v>
      </c>
      <c r="D931" s="360">
        <v>0</v>
      </c>
      <c r="E931" s="361" t="str">
        <f t="shared" si="48"/>
        <v/>
      </c>
      <c r="F931" s="297" t="str">
        <f t="shared" si="46"/>
        <v>否</v>
      </c>
      <c r="G931" s="194" t="str">
        <f t="shared" si="47"/>
        <v>项</v>
      </c>
    </row>
    <row r="932" ht="36" customHeight="1" spans="1:7">
      <c r="A932" s="449" t="s">
        <v>1701</v>
      </c>
      <c r="B932" s="328" t="s">
        <v>1702</v>
      </c>
      <c r="C932" s="360">
        <v>0</v>
      </c>
      <c r="D932" s="360">
        <v>0</v>
      </c>
      <c r="E932" s="361" t="str">
        <f t="shared" si="48"/>
        <v/>
      </c>
      <c r="F932" s="297" t="str">
        <f t="shared" si="46"/>
        <v>否</v>
      </c>
      <c r="G932" s="194" t="str">
        <f t="shared" si="47"/>
        <v>项</v>
      </c>
    </row>
    <row r="933" ht="36" customHeight="1" spans="1:7">
      <c r="A933" s="449" t="s">
        <v>1703</v>
      </c>
      <c r="B933" s="328" t="s">
        <v>1704</v>
      </c>
      <c r="C933" s="360">
        <v>0</v>
      </c>
      <c r="D933" s="360">
        <v>0</v>
      </c>
      <c r="E933" s="361" t="str">
        <f t="shared" si="48"/>
        <v/>
      </c>
      <c r="F933" s="297" t="str">
        <f t="shared" si="46"/>
        <v>否</v>
      </c>
      <c r="G933" s="194" t="str">
        <f t="shared" si="47"/>
        <v>项</v>
      </c>
    </row>
    <row r="934" ht="36" customHeight="1" spans="1:7">
      <c r="A934" s="449" t="s">
        <v>1705</v>
      </c>
      <c r="B934" s="328" t="s">
        <v>1706</v>
      </c>
      <c r="C934" s="360">
        <v>0</v>
      </c>
      <c r="D934" s="360">
        <v>0</v>
      </c>
      <c r="E934" s="361" t="str">
        <f t="shared" si="48"/>
        <v/>
      </c>
      <c r="F934" s="297" t="str">
        <f t="shared" si="46"/>
        <v>否</v>
      </c>
      <c r="G934" s="194" t="str">
        <f t="shared" si="47"/>
        <v>项</v>
      </c>
    </row>
    <row r="935" ht="36" customHeight="1" spans="1:7">
      <c r="A935" s="449" t="s">
        <v>1707</v>
      </c>
      <c r="B935" s="328" t="s">
        <v>1650</v>
      </c>
      <c r="C935" s="360">
        <v>0</v>
      </c>
      <c r="D935" s="360">
        <v>0</v>
      </c>
      <c r="E935" s="361" t="str">
        <f t="shared" si="48"/>
        <v/>
      </c>
      <c r="F935" s="297" t="str">
        <f t="shared" si="46"/>
        <v>否</v>
      </c>
      <c r="G935" s="194" t="str">
        <f t="shared" si="47"/>
        <v>项</v>
      </c>
    </row>
    <row r="936" ht="36" customHeight="1" spans="1:7">
      <c r="A936" s="449" t="s">
        <v>1708</v>
      </c>
      <c r="B936" s="328" t="s">
        <v>1709</v>
      </c>
      <c r="C936" s="360"/>
      <c r="D936" s="360"/>
      <c r="E936" s="361" t="str">
        <f t="shared" si="48"/>
        <v/>
      </c>
      <c r="F936" s="297" t="str">
        <f t="shared" si="46"/>
        <v>否</v>
      </c>
      <c r="G936" s="194" t="str">
        <f t="shared" si="47"/>
        <v>项</v>
      </c>
    </row>
    <row r="937" ht="36" customHeight="1" spans="1:7">
      <c r="A937" s="449" t="s">
        <v>1710</v>
      </c>
      <c r="B937" s="328" t="s">
        <v>1711</v>
      </c>
      <c r="C937" s="360">
        <v>0</v>
      </c>
      <c r="D937" s="360">
        <v>0</v>
      </c>
      <c r="E937" s="361" t="str">
        <f t="shared" si="48"/>
        <v/>
      </c>
      <c r="F937" s="297" t="str">
        <f t="shared" si="46"/>
        <v>否</v>
      </c>
      <c r="G937" s="194" t="str">
        <f t="shared" si="47"/>
        <v>项</v>
      </c>
    </row>
    <row r="938" ht="36" customHeight="1" spans="1:7">
      <c r="A938" s="449" t="s">
        <v>1712</v>
      </c>
      <c r="B938" s="328" t="s">
        <v>1713</v>
      </c>
      <c r="C938" s="360">
        <v>0</v>
      </c>
      <c r="D938" s="360">
        <v>0</v>
      </c>
      <c r="E938" s="361" t="str">
        <f t="shared" si="48"/>
        <v/>
      </c>
      <c r="F938" s="297" t="str">
        <f t="shared" si="46"/>
        <v>否</v>
      </c>
      <c r="G938" s="194" t="str">
        <f t="shared" si="47"/>
        <v>项</v>
      </c>
    </row>
    <row r="939" ht="36" customHeight="1" spans="1:7">
      <c r="A939" s="449" t="s">
        <v>1714</v>
      </c>
      <c r="B939" s="328" t="s">
        <v>1715</v>
      </c>
      <c r="C939" s="360">
        <v>0</v>
      </c>
      <c r="D939" s="360">
        <v>0</v>
      </c>
      <c r="E939" s="361" t="str">
        <f t="shared" si="48"/>
        <v/>
      </c>
      <c r="F939" s="297" t="str">
        <f t="shared" si="46"/>
        <v>否</v>
      </c>
      <c r="G939" s="194" t="str">
        <f t="shared" si="47"/>
        <v>项</v>
      </c>
    </row>
    <row r="940" ht="36" customHeight="1" spans="1:7">
      <c r="A940" s="449" t="s">
        <v>1716</v>
      </c>
      <c r="B940" s="328" t="s">
        <v>1717</v>
      </c>
      <c r="C940" s="360">
        <v>31</v>
      </c>
      <c r="D940" s="360"/>
      <c r="E940" s="361">
        <f t="shared" si="48"/>
        <v>-1</v>
      </c>
      <c r="F940" s="297" t="str">
        <f t="shared" si="46"/>
        <v>是</v>
      </c>
      <c r="G940" s="194" t="str">
        <f t="shared" si="47"/>
        <v>项</v>
      </c>
    </row>
    <row r="941" ht="36" customHeight="1" spans="1:7">
      <c r="A941" s="448" t="s">
        <v>1718</v>
      </c>
      <c r="B941" s="322" t="s">
        <v>1719</v>
      </c>
      <c r="C941" s="357">
        <f>SUM(C942:C951)</f>
        <v>15100</v>
      </c>
      <c r="D941" s="357">
        <f>SUM(D942:D951)</f>
        <v>15065</v>
      </c>
      <c r="E941" s="358">
        <f t="shared" si="48"/>
        <v>-0.002</v>
      </c>
      <c r="F941" s="297" t="str">
        <f t="shared" si="46"/>
        <v>是</v>
      </c>
      <c r="G941" s="194" t="str">
        <f t="shared" si="47"/>
        <v>款</v>
      </c>
    </row>
    <row r="942" ht="36" customHeight="1" spans="1:7">
      <c r="A942" s="449" t="s">
        <v>1720</v>
      </c>
      <c r="B942" s="328" t="s">
        <v>140</v>
      </c>
      <c r="C942" s="360">
        <v>134</v>
      </c>
      <c r="D942" s="360"/>
      <c r="E942" s="361">
        <f t="shared" si="48"/>
        <v>-1</v>
      </c>
      <c r="F942" s="297" t="str">
        <f t="shared" si="46"/>
        <v>是</v>
      </c>
      <c r="G942" s="194" t="str">
        <f t="shared" si="47"/>
        <v>项</v>
      </c>
    </row>
    <row r="943" ht="36" customHeight="1" spans="1:7">
      <c r="A943" s="449" t="s">
        <v>1721</v>
      </c>
      <c r="B943" s="328" t="s">
        <v>142</v>
      </c>
      <c r="C943" s="360">
        <v>34</v>
      </c>
      <c r="D943" s="360">
        <v>0</v>
      </c>
      <c r="E943" s="361">
        <f t="shared" si="48"/>
        <v>-1</v>
      </c>
      <c r="F943" s="297" t="str">
        <f t="shared" si="46"/>
        <v>是</v>
      </c>
      <c r="G943" s="194" t="str">
        <f t="shared" si="47"/>
        <v>项</v>
      </c>
    </row>
    <row r="944" ht="36" customHeight="1" spans="1:7">
      <c r="A944" s="449" t="s">
        <v>1722</v>
      </c>
      <c r="B944" s="328" t="s">
        <v>144</v>
      </c>
      <c r="C944" s="360">
        <v>0</v>
      </c>
      <c r="D944" s="360">
        <v>0</v>
      </c>
      <c r="E944" s="361" t="str">
        <f t="shared" si="48"/>
        <v/>
      </c>
      <c r="F944" s="297" t="str">
        <f t="shared" si="46"/>
        <v>否</v>
      </c>
      <c r="G944" s="194" t="str">
        <f t="shared" si="47"/>
        <v>项</v>
      </c>
    </row>
    <row r="945" ht="36" customHeight="1" spans="1:7">
      <c r="A945" s="449" t="s">
        <v>1723</v>
      </c>
      <c r="B945" s="328" t="s">
        <v>1724</v>
      </c>
      <c r="C945" s="360">
        <v>2350</v>
      </c>
      <c r="D945" s="360">
        <v>5115</v>
      </c>
      <c r="E945" s="361">
        <f t="shared" si="48"/>
        <v>1.177</v>
      </c>
      <c r="F945" s="297" t="str">
        <f t="shared" si="46"/>
        <v>是</v>
      </c>
      <c r="G945" s="194" t="str">
        <f t="shared" si="47"/>
        <v>项</v>
      </c>
    </row>
    <row r="946" ht="36" customHeight="1" spans="1:7">
      <c r="A946" s="449" t="s">
        <v>1725</v>
      </c>
      <c r="B946" s="328" t="s">
        <v>1726</v>
      </c>
      <c r="C946" s="360">
        <v>11463</v>
      </c>
      <c r="D946" s="360">
        <v>9072</v>
      </c>
      <c r="E946" s="361">
        <f t="shared" si="48"/>
        <v>-0.209</v>
      </c>
      <c r="F946" s="297" t="str">
        <f t="shared" si="46"/>
        <v>是</v>
      </c>
      <c r="G946" s="194" t="str">
        <f t="shared" si="47"/>
        <v>项</v>
      </c>
    </row>
    <row r="947" ht="36" customHeight="1" spans="1:7">
      <c r="A947" s="449" t="s">
        <v>1727</v>
      </c>
      <c r="B947" s="328" t="s">
        <v>1728</v>
      </c>
      <c r="C947" s="360">
        <v>210</v>
      </c>
      <c r="D947" s="360">
        <v>500</v>
      </c>
      <c r="E947" s="361">
        <f t="shared" si="48"/>
        <v>1.381</v>
      </c>
      <c r="F947" s="297" t="str">
        <f t="shared" ref="F947:F1010" si="49">IF(LEN(A947)=3,"是",IF(B947&lt;&gt;"",IF(SUM(C947:D947)&lt;&gt;0,"是","否"),"是"))</f>
        <v>是</v>
      </c>
      <c r="G947" s="194" t="str">
        <f t="shared" ref="G947:G1010" si="50">IF(LEN(A947)=3,"类",IF(LEN(A947)=5,"款","项"))</f>
        <v>项</v>
      </c>
    </row>
    <row r="948" ht="36" customHeight="1" spans="1:7">
      <c r="A948" s="449" t="s">
        <v>1729</v>
      </c>
      <c r="B948" s="328" t="s">
        <v>1730</v>
      </c>
      <c r="C948" s="360">
        <v>860</v>
      </c>
      <c r="D948" s="360">
        <v>378</v>
      </c>
      <c r="E948" s="361">
        <f t="shared" si="48"/>
        <v>-0.56</v>
      </c>
      <c r="F948" s="297" t="str">
        <f t="shared" si="49"/>
        <v>是</v>
      </c>
      <c r="G948" s="194" t="str">
        <f t="shared" si="50"/>
        <v>项</v>
      </c>
    </row>
    <row r="949" ht="36" customHeight="1" spans="1:7">
      <c r="A949" s="449" t="s">
        <v>1731</v>
      </c>
      <c r="B949" s="328" t="s">
        <v>1732</v>
      </c>
      <c r="C949" s="360">
        <v>0</v>
      </c>
      <c r="D949" s="360">
        <v>0</v>
      </c>
      <c r="E949" s="361" t="str">
        <f t="shared" si="48"/>
        <v/>
      </c>
      <c r="F949" s="297" t="str">
        <f t="shared" si="49"/>
        <v>否</v>
      </c>
      <c r="G949" s="194" t="str">
        <f t="shared" si="50"/>
        <v>项</v>
      </c>
    </row>
    <row r="950" ht="36" customHeight="1" spans="1:7">
      <c r="A950" s="449" t="s">
        <v>1733</v>
      </c>
      <c r="B950" s="328" t="s">
        <v>1734</v>
      </c>
      <c r="C950" s="360"/>
      <c r="D950" s="360"/>
      <c r="E950" s="361" t="str">
        <f t="shared" si="48"/>
        <v/>
      </c>
      <c r="F950" s="297" t="str">
        <f t="shared" si="49"/>
        <v>否</v>
      </c>
      <c r="G950" s="194" t="str">
        <f t="shared" si="50"/>
        <v>项</v>
      </c>
    </row>
    <row r="951" ht="36" customHeight="1" spans="1:7">
      <c r="A951" s="449" t="s">
        <v>1735</v>
      </c>
      <c r="B951" s="328" t="s">
        <v>1736</v>
      </c>
      <c r="C951" s="360">
        <v>49</v>
      </c>
      <c r="D951" s="360"/>
      <c r="E951" s="361">
        <f t="shared" si="48"/>
        <v>-1</v>
      </c>
      <c r="F951" s="297" t="str">
        <f t="shared" si="49"/>
        <v>是</v>
      </c>
      <c r="G951" s="194" t="str">
        <f t="shared" si="50"/>
        <v>项</v>
      </c>
    </row>
    <row r="952" ht="36" customHeight="1" spans="1:7">
      <c r="A952" s="448" t="s">
        <v>1737</v>
      </c>
      <c r="B952" s="322" t="s">
        <v>1738</v>
      </c>
      <c r="C952" s="357">
        <f>SUM(C953:C958)</f>
        <v>10</v>
      </c>
      <c r="D952" s="357">
        <f>SUM(D953:D958)</f>
        <v>800</v>
      </c>
      <c r="E952" s="358">
        <f t="shared" si="48"/>
        <v>79</v>
      </c>
      <c r="F952" s="297" t="str">
        <f t="shared" si="49"/>
        <v>是</v>
      </c>
      <c r="G952" s="194" t="str">
        <f t="shared" si="50"/>
        <v>款</v>
      </c>
    </row>
    <row r="953" ht="36" customHeight="1" spans="1:7">
      <c r="A953" s="449" t="s">
        <v>1739</v>
      </c>
      <c r="B953" s="328" t="s">
        <v>1740</v>
      </c>
      <c r="C953" s="360">
        <v>10</v>
      </c>
      <c r="D953" s="360">
        <v>800</v>
      </c>
      <c r="E953" s="361">
        <f t="shared" si="48"/>
        <v>79</v>
      </c>
      <c r="F953" s="297" t="str">
        <f t="shared" si="49"/>
        <v>是</v>
      </c>
      <c r="G953" s="194" t="str">
        <f t="shared" si="50"/>
        <v>项</v>
      </c>
    </row>
    <row r="954" ht="36" customHeight="1" spans="1:7">
      <c r="A954" s="449" t="s">
        <v>1741</v>
      </c>
      <c r="B954" s="328" t="s">
        <v>1742</v>
      </c>
      <c r="C954" s="360">
        <v>0</v>
      </c>
      <c r="D954" s="360">
        <v>0</v>
      </c>
      <c r="E954" s="361" t="str">
        <f t="shared" si="48"/>
        <v/>
      </c>
      <c r="F954" s="297" t="str">
        <f t="shared" si="49"/>
        <v>否</v>
      </c>
      <c r="G954" s="194" t="str">
        <f t="shared" si="50"/>
        <v>项</v>
      </c>
    </row>
    <row r="955" ht="36" customHeight="1" spans="1:7">
      <c r="A955" s="449" t="s">
        <v>1743</v>
      </c>
      <c r="B955" s="328" t="s">
        <v>1744</v>
      </c>
      <c r="C955" s="360">
        <v>0</v>
      </c>
      <c r="D955" s="360">
        <v>0</v>
      </c>
      <c r="E955" s="361" t="str">
        <f t="shared" si="48"/>
        <v/>
      </c>
      <c r="F955" s="297" t="str">
        <f t="shared" si="49"/>
        <v>否</v>
      </c>
      <c r="G955" s="194" t="str">
        <f t="shared" si="50"/>
        <v>项</v>
      </c>
    </row>
    <row r="956" ht="36" customHeight="1" spans="1:7">
      <c r="A956" s="449" t="s">
        <v>1745</v>
      </c>
      <c r="B956" s="328" t="s">
        <v>1746</v>
      </c>
      <c r="C956" s="360"/>
      <c r="D956" s="360"/>
      <c r="E956" s="361" t="str">
        <f t="shared" si="48"/>
        <v/>
      </c>
      <c r="F956" s="297" t="str">
        <f t="shared" si="49"/>
        <v>否</v>
      </c>
      <c r="G956" s="194" t="str">
        <f t="shared" si="50"/>
        <v>项</v>
      </c>
    </row>
    <row r="957" ht="36" customHeight="1" spans="1:7">
      <c r="A957" s="449" t="s">
        <v>1747</v>
      </c>
      <c r="B957" s="328" t="s">
        <v>1748</v>
      </c>
      <c r="C957" s="360">
        <v>0</v>
      </c>
      <c r="D957" s="360">
        <v>0</v>
      </c>
      <c r="E957" s="361" t="str">
        <f t="shared" si="48"/>
        <v/>
      </c>
      <c r="F957" s="297" t="str">
        <f t="shared" si="49"/>
        <v>否</v>
      </c>
      <c r="G957" s="194" t="str">
        <f t="shared" si="50"/>
        <v>项</v>
      </c>
    </row>
    <row r="958" ht="36" customHeight="1" spans="1:7">
      <c r="A958" s="449" t="s">
        <v>1749</v>
      </c>
      <c r="B958" s="328" t="s">
        <v>1750</v>
      </c>
      <c r="C958" s="360"/>
      <c r="D958" s="360"/>
      <c r="E958" s="361" t="str">
        <f t="shared" si="48"/>
        <v/>
      </c>
      <c r="F958" s="297" t="str">
        <f t="shared" si="49"/>
        <v>否</v>
      </c>
      <c r="G958" s="194" t="str">
        <f t="shared" si="50"/>
        <v>项</v>
      </c>
    </row>
    <row r="959" ht="36" customHeight="1" spans="1:7">
      <c r="A959" s="448" t="s">
        <v>1751</v>
      </c>
      <c r="B959" s="322" t="s">
        <v>1752</v>
      </c>
      <c r="C959" s="357">
        <f>SUM(C960:C965)</f>
        <v>1020</v>
      </c>
      <c r="D959" s="357">
        <f>SUM(D960:D965)</f>
        <v>376</v>
      </c>
      <c r="E959" s="358">
        <f t="shared" si="48"/>
        <v>-0.631</v>
      </c>
      <c r="F959" s="297" t="str">
        <f t="shared" si="49"/>
        <v>是</v>
      </c>
      <c r="G959" s="194" t="str">
        <f t="shared" si="50"/>
        <v>款</v>
      </c>
    </row>
    <row r="960" ht="36" customHeight="1" spans="1:7">
      <c r="A960" s="449" t="s">
        <v>1753</v>
      </c>
      <c r="B960" s="328" t="s">
        <v>1754</v>
      </c>
      <c r="C960" s="360">
        <v>0</v>
      </c>
      <c r="D960" s="360">
        <v>0</v>
      </c>
      <c r="E960" s="361" t="str">
        <f t="shared" si="48"/>
        <v/>
      </c>
      <c r="F960" s="297" t="str">
        <f t="shared" si="49"/>
        <v>否</v>
      </c>
      <c r="G960" s="194" t="str">
        <f t="shared" si="50"/>
        <v>项</v>
      </c>
    </row>
    <row r="961" ht="36" customHeight="1" spans="1:7">
      <c r="A961" s="449" t="s">
        <v>1755</v>
      </c>
      <c r="B961" s="328" t="s">
        <v>1756</v>
      </c>
      <c r="C961" s="360">
        <v>0</v>
      </c>
      <c r="D961" s="360">
        <v>0</v>
      </c>
      <c r="E961" s="361" t="str">
        <f t="shared" si="48"/>
        <v/>
      </c>
      <c r="F961" s="297" t="str">
        <f t="shared" si="49"/>
        <v>否</v>
      </c>
      <c r="G961" s="194" t="str">
        <f t="shared" si="50"/>
        <v>项</v>
      </c>
    </row>
    <row r="962" ht="36" customHeight="1" spans="1:7">
      <c r="A962" s="449" t="s">
        <v>1757</v>
      </c>
      <c r="B962" s="328" t="s">
        <v>1758</v>
      </c>
      <c r="C962" s="360">
        <v>412</v>
      </c>
      <c r="D962" s="360">
        <v>226</v>
      </c>
      <c r="E962" s="361">
        <f t="shared" si="48"/>
        <v>-0.451</v>
      </c>
      <c r="F962" s="297" t="str">
        <f t="shared" si="49"/>
        <v>是</v>
      </c>
      <c r="G962" s="194" t="str">
        <f t="shared" si="50"/>
        <v>项</v>
      </c>
    </row>
    <row r="963" ht="36" customHeight="1" spans="1:7">
      <c r="A963" s="449" t="s">
        <v>1759</v>
      </c>
      <c r="B963" s="328" t="s">
        <v>1760</v>
      </c>
      <c r="C963" s="360">
        <v>367</v>
      </c>
      <c r="D963" s="360">
        <v>50</v>
      </c>
      <c r="E963" s="361">
        <f t="shared" si="48"/>
        <v>-0.864</v>
      </c>
      <c r="F963" s="297" t="str">
        <f t="shared" si="49"/>
        <v>是</v>
      </c>
      <c r="G963" s="194" t="str">
        <f t="shared" si="50"/>
        <v>项</v>
      </c>
    </row>
    <row r="964" ht="36" customHeight="1" spans="1:7">
      <c r="A964" s="449" t="s">
        <v>1761</v>
      </c>
      <c r="B964" s="328" t="s">
        <v>1762</v>
      </c>
      <c r="C964" s="360">
        <v>0</v>
      </c>
      <c r="D964" s="360">
        <v>0</v>
      </c>
      <c r="E964" s="361" t="str">
        <f t="shared" si="48"/>
        <v/>
      </c>
      <c r="F964" s="297" t="str">
        <f t="shared" si="49"/>
        <v>否</v>
      </c>
      <c r="G964" s="194" t="str">
        <f t="shared" si="50"/>
        <v>项</v>
      </c>
    </row>
    <row r="965" ht="36" customHeight="1" spans="1:7">
      <c r="A965" s="449" t="s">
        <v>1763</v>
      </c>
      <c r="B965" s="328" t="s">
        <v>1764</v>
      </c>
      <c r="C965" s="360">
        <v>241</v>
      </c>
      <c r="D965" s="360">
        <v>100</v>
      </c>
      <c r="E965" s="361">
        <f t="shared" si="48"/>
        <v>-0.585</v>
      </c>
      <c r="F965" s="297" t="str">
        <f t="shared" si="49"/>
        <v>是</v>
      </c>
      <c r="G965" s="194" t="str">
        <f t="shared" si="50"/>
        <v>项</v>
      </c>
    </row>
    <row r="966" ht="36" customHeight="1" spans="1:7">
      <c r="A966" s="448" t="s">
        <v>1765</v>
      </c>
      <c r="B966" s="322" t="s">
        <v>1766</v>
      </c>
      <c r="C966" s="357">
        <f>SUM(C967:C968)</f>
        <v>0</v>
      </c>
      <c r="D966" s="357">
        <f>SUM(D967:D968)</f>
        <v>0</v>
      </c>
      <c r="E966" s="358" t="str">
        <f t="shared" si="48"/>
        <v/>
      </c>
      <c r="F966" s="297" t="str">
        <f t="shared" si="49"/>
        <v>否</v>
      </c>
      <c r="G966" s="194" t="str">
        <f t="shared" si="50"/>
        <v>款</v>
      </c>
    </row>
    <row r="967" ht="36" customHeight="1" spans="1:7">
      <c r="A967" s="449" t="s">
        <v>1767</v>
      </c>
      <c r="B967" s="328" t="s">
        <v>1768</v>
      </c>
      <c r="C967" s="360">
        <v>0</v>
      </c>
      <c r="D967" s="360">
        <v>0</v>
      </c>
      <c r="E967" s="361" t="str">
        <f t="shared" si="48"/>
        <v/>
      </c>
      <c r="F967" s="297" t="str">
        <f t="shared" si="49"/>
        <v>否</v>
      </c>
      <c r="G967" s="194" t="str">
        <f t="shared" si="50"/>
        <v>项</v>
      </c>
    </row>
    <row r="968" ht="36" customHeight="1" spans="1:7">
      <c r="A968" s="449" t="s">
        <v>1769</v>
      </c>
      <c r="B968" s="328" t="s">
        <v>1770</v>
      </c>
      <c r="C968" s="360">
        <v>0</v>
      </c>
      <c r="D968" s="360">
        <v>0</v>
      </c>
      <c r="E968" s="361" t="str">
        <f t="shared" si="48"/>
        <v/>
      </c>
      <c r="F968" s="297" t="str">
        <f t="shared" si="49"/>
        <v>否</v>
      </c>
      <c r="G968" s="194" t="str">
        <f t="shared" si="50"/>
        <v>项</v>
      </c>
    </row>
    <row r="969" ht="36" customHeight="1" spans="1:7">
      <c r="A969" s="448" t="s">
        <v>1771</v>
      </c>
      <c r="B969" s="322" t="s">
        <v>1772</v>
      </c>
      <c r="C969" s="357">
        <f>SUM(C970:C971)</f>
        <v>30</v>
      </c>
      <c r="D969" s="357">
        <f>SUM(D970:D971)</f>
        <v>0</v>
      </c>
      <c r="E969" s="358">
        <f t="shared" si="48"/>
        <v>-1</v>
      </c>
      <c r="F969" s="297" t="str">
        <f t="shared" si="49"/>
        <v>是</v>
      </c>
      <c r="G969" s="194" t="str">
        <f t="shared" si="50"/>
        <v>款</v>
      </c>
    </row>
    <row r="970" ht="36" customHeight="1" spans="1:7">
      <c r="A970" s="449" t="s">
        <v>1773</v>
      </c>
      <c r="B970" s="328" t="s">
        <v>1774</v>
      </c>
      <c r="C970" s="360">
        <v>0</v>
      </c>
      <c r="D970" s="360">
        <v>0</v>
      </c>
      <c r="E970" s="361" t="str">
        <f t="shared" si="48"/>
        <v/>
      </c>
      <c r="F970" s="297" t="str">
        <f t="shared" si="49"/>
        <v>否</v>
      </c>
      <c r="G970" s="194" t="str">
        <f t="shared" si="50"/>
        <v>项</v>
      </c>
    </row>
    <row r="971" ht="36" customHeight="1" spans="1:7">
      <c r="A971" s="449" t="s">
        <v>1775</v>
      </c>
      <c r="B971" s="328" t="s">
        <v>1776</v>
      </c>
      <c r="C971" s="360">
        <v>30</v>
      </c>
      <c r="D971" s="360"/>
      <c r="E971" s="361">
        <f t="shared" si="48"/>
        <v>-1</v>
      </c>
      <c r="F971" s="297" t="str">
        <f t="shared" si="49"/>
        <v>是</v>
      </c>
      <c r="G971" s="194" t="str">
        <f t="shared" si="50"/>
        <v>项</v>
      </c>
    </row>
    <row r="972" ht="36" customHeight="1" spans="1:7">
      <c r="A972" s="448" t="s">
        <v>1777</v>
      </c>
      <c r="B972" s="453" t="s">
        <v>530</v>
      </c>
      <c r="C972" s="454"/>
      <c r="D972" s="454"/>
      <c r="E972" s="358" t="str">
        <f t="shared" si="48"/>
        <v/>
      </c>
      <c r="F972" s="297" t="str">
        <f t="shared" si="49"/>
        <v>否</v>
      </c>
      <c r="G972" s="194" t="str">
        <f t="shared" si="50"/>
        <v>项</v>
      </c>
    </row>
    <row r="973" ht="36" customHeight="1" spans="1:7">
      <c r="A973" s="448" t="s">
        <v>1778</v>
      </c>
      <c r="B973" s="453" t="s">
        <v>1779</v>
      </c>
      <c r="C973" s="454"/>
      <c r="D973" s="454"/>
      <c r="E973" s="358" t="str">
        <f t="shared" si="48"/>
        <v/>
      </c>
      <c r="F973" s="297" t="str">
        <f t="shared" si="49"/>
        <v>否</v>
      </c>
      <c r="G973" s="194" t="str">
        <f t="shared" si="50"/>
        <v>项</v>
      </c>
    </row>
    <row r="974" ht="36" customHeight="1" spans="1:7">
      <c r="A974" s="448" t="s">
        <v>94</v>
      </c>
      <c r="B974" s="322" t="s">
        <v>95</v>
      </c>
      <c r="C974" s="357">
        <f>SUM(C975,C998,C1008,C1018,C1023,C1030,C1035,)</f>
        <v>6748</v>
      </c>
      <c r="D974" s="357">
        <f>SUM(D975,D998,D1008,D1018,D1023,D1030,D1035,)</f>
        <v>7258</v>
      </c>
      <c r="E974" s="358">
        <f t="shared" si="48"/>
        <v>0.076</v>
      </c>
      <c r="F974" s="297" t="str">
        <f t="shared" si="49"/>
        <v>是</v>
      </c>
      <c r="G974" s="194" t="str">
        <f t="shared" si="50"/>
        <v>类</v>
      </c>
    </row>
    <row r="975" ht="36" customHeight="1" spans="1:7">
      <c r="A975" s="448" t="s">
        <v>1780</v>
      </c>
      <c r="B975" s="322" t="s">
        <v>1781</v>
      </c>
      <c r="C975" s="357">
        <f>SUM(C976:C997)</f>
        <v>3200</v>
      </c>
      <c r="D975" s="357">
        <f>SUM(D976:D997)</f>
        <v>7063</v>
      </c>
      <c r="E975" s="358">
        <f t="shared" si="48"/>
        <v>1.207</v>
      </c>
      <c r="F975" s="297" t="str">
        <f t="shared" si="49"/>
        <v>是</v>
      </c>
      <c r="G975" s="194" t="str">
        <f t="shared" si="50"/>
        <v>款</v>
      </c>
    </row>
    <row r="976" ht="36" customHeight="1" spans="1:7">
      <c r="A976" s="449" t="s">
        <v>1782</v>
      </c>
      <c r="B976" s="328" t="s">
        <v>140</v>
      </c>
      <c r="C976" s="360">
        <v>434</v>
      </c>
      <c r="D976" s="360">
        <v>394</v>
      </c>
      <c r="E976" s="361">
        <f t="shared" si="48"/>
        <v>-0.092</v>
      </c>
      <c r="F976" s="297" t="str">
        <f t="shared" si="49"/>
        <v>是</v>
      </c>
      <c r="G976" s="194" t="str">
        <f t="shared" si="50"/>
        <v>项</v>
      </c>
    </row>
    <row r="977" ht="36" customHeight="1" spans="1:7">
      <c r="A977" s="449" t="s">
        <v>1783</v>
      </c>
      <c r="B977" s="328" t="s">
        <v>142</v>
      </c>
      <c r="C977" s="360">
        <v>7</v>
      </c>
      <c r="D977" s="360">
        <v>16</v>
      </c>
      <c r="E977" s="361">
        <f t="shared" si="48"/>
        <v>1.286</v>
      </c>
      <c r="F977" s="297" t="str">
        <f t="shared" si="49"/>
        <v>是</v>
      </c>
      <c r="G977" s="194" t="str">
        <f t="shared" si="50"/>
        <v>项</v>
      </c>
    </row>
    <row r="978" ht="36" customHeight="1" spans="1:7">
      <c r="A978" s="449" t="s">
        <v>1784</v>
      </c>
      <c r="B978" s="328" t="s">
        <v>144</v>
      </c>
      <c r="C978" s="360"/>
      <c r="D978" s="360"/>
      <c r="E978" s="361" t="str">
        <f t="shared" ref="E978:E1041" si="51">IF(C978&gt;0,D978/C978-1,IF(C978&lt;0,-(D978/C978-1),""))</f>
        <v/>
      </c>
      <c r="F978" s="297" t="str">
        <f t="shared" si="49"/>
        <v>否</v>
      </c>
      <c r="G978" s="194" t="str">
        <f t="shared" si="50"/>
        <v>项</v>
      </c>
    </row>
    <row r="979" ht="36" customHeight="1" spans="1:7">
      <c r="A979" s="449" t="s">
        <v>1785</v>
      </c>
      <c r="B979" s="328" t="s">
        <v>1786</v>
      </c>
      <c r="C979" s="360">
        <v>1474</v>
      </c>
      <c r="D979" s="360">
        <v>4599</v>
      </c>
      <c r="E979" s="361">
        <f t="shared" si="51"/>
        <v>2.12</v>
      </c>
      <c r="F979" s="297" t="str">
        <f t="shared" si="49"/>
        <v>是</v>
      </c>
      <c r="G979" s="194" t="str">
        <f t="shared" si="50"/>
        <v>项</v>
      </c>
    </row>
    <row r="980" ht="36" customHeight="1" spans="1:7">
      <c r="A980" s="449" t="s">
        <v>1787</v>
      </c>
      <c r="B980" s="328" t="s">
        <v>1788</v>
      </c>
      <c r="C980" s="360">
        <v>1285</v>
      </c>
      <c r="D980" s="360">
        <v>2054</v>
      </c>
      <c r="E980" s="361">
        <f t="shared" si="51"/>
        <v>0.598</v>
      </c>
      <c r="F980" s="297" t="str">
        <f t="shared" si="49"/>
        <v>是</v>
      </c>
      <c r="G980" s="194" t="str">
        <f t="shared" si="50"/>
        <v>项</v>
      </c>
    </row>
    <row r="981" ht="36" customHeight="1" spans="1:7">
      <c r="A981" s="449" t="s">
        <v>1789</v>
      </c>
      <c r="B981" s="328" t="s">
        <v>1790</v>
      </c>
      <c r="C981" s="360"/>
      <c r="D981" s="360"/>
      <c r="E981" s="361" t="str">
        <f t="shared" si="51"/>
        <v/>
      </c>
      <c r="F981" s="297" t="str">
        <f t="shared" si="49"/>
        <v>否</v>
      </c>
      <c r="G981" s="194" t="str">
        <f t="shared" si="50"/>
        <v>项</v>
      </c>
    </row>
    <row r="982" ht="36" customHeight="1" spans="1:7">
      <c r="A982" s="449" t="s">
        <v>1791</v>
      </c>
      <c r="B982" s="328" t="s">
        <v>1792</v>
      </c>
      <c r="C982" s="360"/>
      <c r="D982" s="360"/>
      <c r="E982" s="361" t="str">
        <f t="shared" si="51"/>
        <v/>
      </c>
      <c r="F982" s="297" t="str">
        <f t="shared" si="49"/>
        <v>否</v>
      </c>
      <c r="G982" s="194" t="str">
        <f t="shared" si="50"/>
        <v>项</v>
      </c>
    </row>
    <row r="983" ht="36" customHeight="1" spans="1:7">
      <c r="A983" s="449" t="s">
        <v>1793</v>
      </c>
      <c r="B983" s="328" t="s">
        <v>1794</v>
      </c>
      <c r="C983" s="360">
        <v>0</v>
      </c>
      <c r="D983" s="360">
        <v>0</v>
      </c>
      <c r="E983" s="361" t="str">
        <f t="shared" si="51"/>
        <v/>
      </c>
      <c r="F983" s="297" t="str">
        <f t="shared" si="49"/>
        <v>否</v>
      </c>
      <c r="G983" s="194" t="str">
        <f t="shared" si="50"/>
        <v>项</v>
      </c>
    </row>
    <row r="984" ht="36" customHeight="1" spans="1:7">
      <c r="A984" s="449" t="s">
        <v>1795</v>
      </c>
      <c r="B984" s="328" t="s">
        <v>1796</v>
      </c>
      <c r="C984" s="360"/>
      <c r="D984" s="360"/>
      <c r="E984" s="361" t="str">
        <f t="shared" si="51"/>
        <v/>
      </c>
      <c r="F984" s="297" t="str">
        <f t="shared" si="49"/>
        <v>否</v>
      </c>
      <c r="G984" s="194" t="str">
        <f t="shared" si="50"/>
        <v>项</v>
      </c>
    </row>
    <row r="985" ht="36" customHeight="1" spans="1:7">
      <c r="A985" s="449" t="s">
        <v>1797</v>
      </c>
      <c r="B985" s="328" t="s">
        <v>1798</v>
      </c>
      <c r="C985" s="360"/>
      <c r="D985" s="360"/>
      <c r="E985" s="361" t="str">
        <f t="shared" si="51"/>
        <v/>
      </c>
      <c r="F985" s="297" t="str">
        <f t="shared" si="49"/>
        <v>否</v>
      </c>
      <c r="G985" s="194" t="str">
        <f t="shared" si="50"/>
        <v>项</v>
      </c>
    </row>
    <row r="986" ht="36" customHeight="1" spans="1:7">
      <c r="A986" s="449" t="s">
        <v>1799</v>
      </c>
      <c r="B986" s="328" t="s">
        <v>1800</v>
      </c>
      <c r="C986" s="360"/>
      <c r="D986" s="360"/>
      <c r="E986" s="361" t="str">
        <f t="shared" si="51"/>
        <v/>
      </c>
      <c r="F986" s="297" t="str">
        <f t="shared" si="49"/>
        <v>否</v>
      </c>
      <c r="G986" s="194" t="str">
        <f t="shared" si="50"/>
        <v>项</v>
      </c>
    </row>
    <row r="987" ht="36" customHeight="1" spans="1:7">
      <c r="A987" s="449" t="s">
        <v>1801</v>
      </c>
      <c r="B987" s="328" t="s">
        <v>1802</v>
      </c>
      <c r="C987" s="360"/>
      <c r="D987" s="360"/>
      <c r="E987" s="361" t="str">
        <f t="shared" si="51"/>
        <v/>
      </c>
      <c r="F987" s="297" t="str">
        <f t="shared" si="49"/>
        <v>否</v>
      </c>
      <c r="G987" s="194" t="str">
        <f t="shared" si="50"/>
        <v>项</v>
      </c>
    </row>
    <row r="988" ht="36" customHeight="1" spans="1:7">
      <c r="A988" s="449" t="s">
        <v>1803</v>
      </c>
      <c r="B988" s="328" t="s">
        <v>1804</v>
      </c>
      <c r="C988" s="360"/>
      <c r="D988" s="360"/>
      <c r="E988" s="361" t="str">
        <f t="shared" si="51"/>
        <v/>
      </c>
      <c r="F988" s="297" t="str">
        <f t="shared" si="49"/>
        <v>否</v>
      </c>
      <c r="G988" s="194" t="str">
        <f t="shared" si="50"/>
        <v>项</v>
      </c>
    </row>
    <row r="989" ht="36" customHeight="1" spans="1:7">
      <c r="A989" s="449" t="s">
        <v>1805</v>
      </c>
      <c r="B989" s="328" t="s">
        <v>1806</v>
      </c>
      <c r="C989" s="360"/>
      <c r="D989" s="360"/>
      <c r="E989" s="361" t="str">
        <f t="shared" si="51"/>
        <v/>
      </c>
      <c r="F989" s="297" t="str">
        <f t="shared" si="49"/>
        <v>否</v>
      </c>
      <c r="G989" s="194" t="str">
        <f t="shared" si="50"/>
        <v>项</v>
      </c>
    </row>
    <row r="990" ht="36" customHeight="1" spans="1:7">
      <c r="A990" s="449" t="s">
        <v>1807</v>
      </c>
      <c r="B990" s="328" t="s">
        <v>1808</v>
      </c>
      <c r="C990" s="360"/>
      <c r="D990" s="360"/>
      <c r="E990" s="361" t="str">
        <f t="shared" si="51"/>
        <v/>
      </c>
      <c r="F990" s="297" t="str">
        <f t="shared" si="49"/>
        <v>否</v>
      </c>
      <c r="G990" s="194" t="str">
        <f t="shared" si="50"/>
        <v>项</v>
      </c>
    </row>
    <row r="991" ht="36" customHeight="1" spans="1:7">
      <c r="A991" s="449" t="s">
        <v>1809</v>
      </c>
      <c r="B991" s="328" t="s">
        <v>1810</v>
      </c>
      <c r="C991" s="360">
        <v>0</v>
      </c>
      <c r="D991" s="360">
        <v>0</v>
      </c>
      <c r="E991" s="361" t="str">
        <f t="shared" si="51"/>
        <v/>
      </c>
      <c r="F991" s="297" t="str">
        <f t="shared" si="49"/>
        <v>否</v>
      </c>
      <c r="G991" s="194" t="str">
        <f t="shared" si="50"/>
        <v>项</v>
      </c>
    </row>
    <row r="992" ht="36" customHeight="1" spans="1:7">
      <c r="A992" s="449" t="s">
        <v>1811</v>
      </c>
      <c r="B992" s="328" t="s">
        <v>1812</v>
      </c>
      <c r="C992" s="360"/>
      <c r="D992" s="360"/>
      <c r="E992" s="361" t="str">
        <f t="shared" si="51"/>
        <v/>
      </c>
      <c r="F992" s="297" t="str">
        <f t="shared" si="49"/>
        <v>否</v>
      </c>
      <c r="G992" s="194" t="str">
        <f t="shared" si="50"/>
        <v>项</v>
      </c>
    </row>
    <row r="993" ht="36" customHeight="1" spans="1:7">
      <c r="A993" s="449" t="s">
        <v>1813</v>
      </c>
      <c r="B993" s="328" t="s">
        <v>1814</v>
      </c>
      <c r="C993" s="360">
        <v>0</v>
      </c>
      <c r="D993" s="360">
        <v>0</v>
      </c>
      <c r="E993" s="361" t="str">
        <f t="shared" si="51"/>
        <v/>
      </c>
      <c r="F993" s="297" t="str">
        <f t="shared" si="49"/>
        <v>否</v>
      </c>
      <c r="G993" s="194" t="str">
        <f t="shared" si="50"/>
        <v>项</v>
      </c>
    </row>
    <row r="994" ht="36" customHeight="1" spans="1:7">
      <c r="A994" s="449" t="s">
        <v>1815</v>
      </c>
      <c r="B994" s="328" t="s">
        <v>1816</v>
      </c>
      <c r="C994" s="360"/>
      <c r="D994" s="360"/>
      <c r="E994" s="361" t="str">
        <f t="shared" si="51"/>
        <v/>
      </c>
      <c r="F994" s="297" t="str">
        <f t="shared" si="49"/>
        <v>否</v>
      </c>
      <c r="G994" s="194" t="str">
        <f t="shared" si="50"/>
        <v>项</v>
      </c>
    </row>
    <row r="995" ht="36" customHeight="1" spans="1:7">
      <c r="A995" s="449" t="s">
        <v>1817</v>
      </c>
      <c r="B995" s="328" t="s">
        <v>1818</v>
      </c>
      <c r="C995" s="360"/>
      <c r="D995" s="360"/>
      <c r="E995" s="361" t="str">
        <f t="shared" si="51"/>
        <v/>
      </c>
      <c r="F995" s="297" t="str">
        <f t="shared" si="49"/>
        <v>否</v>
      </c>
      <c r="G995" s="194" t="str">
        <f t="shared" si="50"/>
        <v>项</v>
      </c>
    </row>
    <row r="996" ht="36" customHeight="1" spans="1:7">
      <c r="A996" s="449" t="s">
        <v>1819</v>
      </c>
      <c r="B996" s="328" t="s">
        <v>1820</v>
      </c>
      <c r="C996" s="360"/>
      <c r="D996" s="360"/>
      <c r="E996" s="361" t="str">
        <f t="shared" si="51"/>
        <v/>
      </c>
      <c r="F996" s="297" t="str">
        <f t="shared" si="49"/>
        <v>否</v>
      </c>
      <c r="G996" s="194" t="str">
        <f t="shared" si="50"/>
        <v>项</v>
      </c>
    </row>
    <row r="997" ht="36" customHeight="1" spans="1:7">
      <c r="A997" s="449" t="s">
        <v>1821</v>
      </c>
      <c r="B997" s="328" t="s">
        <v>1822</v>
      </c>
      <c r="C997" s="360"/>
      <c r="D997" s="360"/>
      <c r="E997" s="361" t="str">
        <f t="shared" si="51"/>
        <v/>
      </c>
      <c r="F997" s="297" t="str">
        <f t="shared" si="49"/>
        <v>否</v>
      </c>
      <c r="G997" s="194" t="str">
        <f t="shared" si="50"/>
        <v>项</v>
      </c>
    </row>
    <row r="998" ht="36" customHeight="1" spans="1:7">
      <c r="A998" s="448" t="s">
        <v>1823</v>
      </c>
      <c r="B998" s="322" t="s">
        <v>1824</v>
      </c>
      <c r="C998" s="357">
        <f>SUM(C999:C1007)</f>
        <v>0</v>
      </c>
      <c r="D998" s="357">
        <f>SUM(D999:D1007)</f>
        <v>0</v>
      </c>
      <c r="E998" s="358" t="str">
        <f t="shared" si="51"/>
        <v/>
      </c>
      <c r="F998" s="297" t="str">
        <f t="shared" si="49"/>
        <v>否</v>
      </c>
      <c r="G998" s="194" t="str">
        <f t="shared" si="50"/>
        <v>款</v>
      </c>
    </row>
    <row r="999" ht="36" customHeight="1" spans="1:7">
      <c r="A999" s="449" t="s">
        <v>1825</v>
      </c>
      <c r="B999" s="328" t="s">
        <v>140</v>
      </c>
      <c r="C999" s="360">
        <v>0</v>
      </c>
      <c r="D999" s="360">
        <v>0</v>
      </c>
      <c r="E999" s="361" t="str">
        <f t="shared" si="51"/>
        <v/>
      </c>
      <c r="F999" s="297" t="str">
        <f t="shared" si="49"/>
        <v>否</v>
      </c>
      <c r="G999" s="194" t="str">
        <f t="shared" si="50"/>
        <v>项</v>
      </c>
    </row>
    <row r="1000" ht="36" customHeight="1" spans="1:7">
      <c r="A1000" s="449" t="s">
        <v>1826</v>
      </c>
      <c r="B1000" s="328" t="s">
        <v>142</v>
      </c>
      <c r="C1000" s="360">
        <v>0</v>
      </c>
      <c r="D1000" s="360">
        <v>0</v>
      </c>
      <c r="E1000" s="361" t="str">
        <f t="shared" si="51"/>
        <v/>
      </c>
      <c r="F1000" s="297" t="str">
        <f t="shared" si="49"/>
        <v>否</v>
      </c>
      <c r="G1000" s="194" t="str">
        <f t="shared" si="50"/>
        <v>项</v>
      </c>
    </row>
    <row r="1001" ht="36" customHeight="1" spans="1:7">
      <c r="A1001" s="449" t="s">
        <v>1827</v>
      </c>
      <c r="B1001" s="328" t="s">
        <v>144</v>
      </c>
      <c r="C1001" s="360">
        <v>0</v>
      </c>
      <c r="D1001" s="360">
        <v>0</v>
      </c>
      <c r="E1001" s="361" t="str">
        <f t="shared" si="51"/>
        <v/>
      </c>
      <c r="F1001" s="297" t="str">
        <f t="shared" si="49"/>
        <v>否</v>
      </c>
      <c r="G1001" s="194" t="str">
        <f t="shared" si="50"/>
        <v>项</v>
      </c>
    </row>
    <row r="1002" ht="36" customHeight="1" spans="1:7">
      <c r="A1002" s="449" t="s">
        <v>1828</v>
      </c>
      <c r="B1002" s="328" t="s">
        <v>1829</v>
      </c>
      <c r="C1002" s="360"/>
      <c r="D1002" s="360"/>
      <c r="E1002" s="361" t="str">
        <f t="shared" si="51"/>
        <v/>
      </c>
      <c r="F1002" s="297" t="str">
        <f t="shared" si="49"/>
        <v>否</v>
      </c>
      <c r="G1002" s="194" t="str">
        <f t="shared" si="50"/>
        <v>项</v>
      </c>
    </row>
    <row r="1003" ht="36" customHeight="1" spans="1:7">
      <c r="A1003" s="449" t="s">
        <v>1830</v>
      </c>
      <c r="B1003" s="328" t="s">
        <v>1831</v>
      </c>
      <c r="C1003" s="360">
        <v>0</v>
      </c>
      <c r="D1003" s="360">
        <v>0</v>
      </c>
      <c r="E1003" s="361" t="str">
        <f t="shared" si="51"/>
        <v/>
      </c>
      <c r="F1003" s="297" t="str">
        <f t="shared" si="49"/>
        <v>否</v>
      </c>
      <c r="G1003" s="194" t="str">
        <f t="shared" si="50"/>
        <v>项</v>
      </c>
    </row>
    <row r="1004" ht="36" customHeight="1" spans="1:7">
      <c r="A1004" s="449" t="s">
        <v>1832</v>
      </c>
      <c r="B1004" s="328" t="s">
        <v>1833</v>
      </c>
      <c r="C1004" s="360"/>
      <c r="D1004" s="360"/>
      <c r="E1004" s="361" t="str">
        <f t="shared" si="51"/>
        <v/>
      </c>
      <c r="F1004" s="297" t="str">
        <f t="shared" si="49"/>
        <v>否</v>
      </c>
      <c r="G1004" s="194" t="str">
        <f t="shared" si="50"/>
        <v>项</v>
      </c>
    </row>
    <row r="1005" ht="36" customHeight="1" spans="1:7">
      <c r="A1005" s="449" t="s">
        <v>1834</v>
      </c>
      <c r="B1005" s="328" t="s">
        <v>1835</v>
      </c>
      <c r="C1005" s="360"/>
      <c r="D1005" s="360"/>
      <c r="E1005" s="361" t="str">
        <f t="shared" si="51"/>
        <v/>
      </c>
      <c r="F1005" s="297" t="str">
        <f t="shared" si="49"/>
        <v>否</v>
      </c>
      <c r="G1005" s="194" t="str">
        <f t="shared" si="50"/>
        <v>项</v>
      </c>
    </row>
    <row r="1006" ht="36" customHeight="1" spans="1:7">
      <c r="A1006" s="449" t="s">
        <v>1836</v>
      </c>
      <c r="B1006" s="328" t="s">
        <v>1837</v>
      </c>
      <c r="C1006" s="360">
        <v>0</v>
      </c>
      <c r="D1006" s="360">
        <v>0</v>
      </c>
      <c r="E1006" s="361" t="str">
        <f t="shared" si="51"/>
        <v/>
      </c>
      <c r="F1006" s="297" t="str">
        <f t="shared" si="49"/>
        <v>否</v>
      </c>
      <c r="G1006" s="194" t="str">
        <f t="shared" si="50"/>
        <v>项</v>
      </c>
    </row>
    <row r="1007" ht="36" customHeight="1" spans="1:7">
      <c r="A1007" s="449" t="s">
        <v>1838</v>
      </c>
      <c r="B1007" s="328" t="s">
        <v>1839</v>
      </c>
      <c r="C1007" s="360"/>
      <c r="D1007" s="360"/>
      <c r="E1007" s="361" t="str">
        <f t="shared" si="51"/>
        <v/>
      </c>
      <c r="F1007" s="297" t="str">
        <f t="shared" si="49"/>
        <v>否</v>
      </c>
      <c r="G1007" s="194" t="str">
        <f t="shared" si="50"/>
        <v>项</v>
      </c>
    </row>
    <row r="1008" ht="36" customHeight="1" spans="1:7">
      <c r="A1008" s="448" t="s">
        <v>1840</v>
      </c>
      <c r="B1008" s="322" t="s">
        <v>1841</v>
      </c>
      <c r="C1008" s="357">
        <f>SUM(C1009:C1017)</f>
        <v>0</v>
      </c>
      <c r="D1008" s="357">
        <f>SUM(D1009:D1017)</f>
        <v>0</v>
      </c>
      <c r="E1008" s="358" t="str">
        <f t="shared" si="51"/>
        <v/>
      </c>
      <c r="F1008" s="297" t="str">
        <f t="shared" si="49"/>
        <v>否</v>
      </c>
      <c r="G1008" s="194" t="str">
        <f t="shared" si="50"/>
        <v>款</v>
      </c>
    </row>
    <row r="1009" ht="36" customHeight="1" spans="1:7">
      <c r="A1009" s="449" t="s">
        <v>1842</v>
      </c>
      <c r="B1009" s="328" t="s">
        <v>140</v>
      </c>
      <c r="C1009" s="360">
        <v>0</v>
      </c>
      <c r="D1009" s="360">
        <v>0</v>
      </c>
      <c r="E1009" s="361" t="str">
        <f t="shared" si="51"/>
        <v/>
      </c>
      <c r="F1009" s="297" t="str">
        <f t="shared" si="49"/>
        <v>否</v>
      </c>
      <c r="G1009" s="194" t="str">
        <f t="shared" si="50"/>
        <v>项</v>
      </c>
    </row>
    <row r="1010" ht="36" customHeight="1" spans="1:7">
      <c r="A1010" s="449" t="s">
        <v>1843</v>
      </c>
      <c r="B1010" s="328" t="s">
        <v>142</v>
      </c>
      <c r="C1010" s="360">
        <v>0</v>
      </c>
      <c r="D1010" s="360">
        <v>0</v>
      </c>
      <c r="E1010" s="361" t="str">
        <f t="shared" si="51"/>
        <v/>
      </c>
      <c r="F1010" s="297" t="str">
        <f t="shared" si="49"/>
        <v>否</v>
      </c>
      <c r="G1010" s="194" t="str">
        <f t="shared" si="50"/>
        <v>项</v>
      </c>
    </row>
    <row r="1011" ht="36" customHeight="1" spans="1:7">
      <c r="A1011" s="449" t="s">
        <v>1844</v>
      </c>
      <c r="B1011" s="328" t="s">
        <v>144</v>
      </c>
      <c r="C1011" s="360">
        <v>0</v>
      </c>
      <c r="D1011" s="360">
        <v>0</v>
      </c>
      <c r="E1011" s="361" t="str">
        <f t="shared" si="51"/>
        <v/>
      </c>
      <c r="F1011" s="297" t="str">
        <f t="shared" ref="F1011:F1074" si="52">IF(LEN(A1011)=3,"是",IF(B1011&lt;&gt;"",IF(SUM(C1011:D1011)&lt;&gt;0,"是","否"),"是"))</f>
        <v>否</v>
      </c>
      <c r="G1011" s="194" t="str">
        <f t="shared" ref="G1011:G1074" si="53">IF(LEN(A1011)=3,"类",IF(LEN(A1011)=5,"款","项"))</f>
        <v>项</v>
      </c>
    </row>
    <row r="1012" ht="36" customHeight="1" spans="1:7">
      <c r="A1012" s="449" t="s">
        <v>1845</v>
      </c>
      <c r="B1012" s="328" t="s">
        <v>1846</v>
      </c>
      <c r="C1012" s="360">
        <v>0</v>
      </c>
      <c r="D1012" s="360">
        <v>0</v>
      </c>
      <c r="E1012" s="361" t="str">
        <f t="shared" si="51"/>
        <v/>
      </c>
      <c r="F1012" s="297" t="str">
        <f t="shared" si="52"/>
        <v>否</v>
      </c>
      <c r="G1012" s="194" t="str">
        <f t="shared" si="53"/>
        <v>项</v>
      </c>
    </row>
    <row r="1013" ht="36" customHeight="1" spans="1:7">
      <c r="A1013" s="449" t="s">
        <v>1847</v>
      </c>
      <c r="B1013" s="328" t="s">
        <v>1848</v>
      </c>
      <c r="C1013" s="360">
        <v>0</v>
      </c>
      <c r="D1013" s="360">
        <v>0</v>
      </c>
      <c r="E1013" s="361" t="str">
        <f t="shared" si="51"/>
        <v/>
      </c>
      <c r="F1013" s="297" t="str">
        <f t="shared" si="52"/>
        <v>否</v>
      </c>
      <c r="G1013" s="194" t="str">
        <f t="shared" si="53"/>
        <v>项</v>
      </c>
    </row>
    <row r="1014" ht="36" customHeight="1" spans="1:7">
      <c r="A1014" s="449" t="s">
        <v>1849</v>
      </c>
      <c r="B1014" s="328" t="s">
        <v>1850</v>
      </c>
      <c r="C1014" s="360">
        <v>0</v>
      </c>
      <c r="D1014" s="360">
        <v>0</v>
      </c>
      <c r="E1014" s="361" t="str">
        <f t="shared" si="51"/>
        <v/>
      </c>
      <c r="F1014" s="297" t="str">
        <f t="shared" si="52"/>
        <v>否</v>
      </c>
      <c r="G1014" s="194" t="str">
        <f t="shared" si="53"/>
        <v>项</v>
      </c>
    </row>
    <row r="1015" ht="36" customHeight="1" spans="1:7">
      <c r="A1015" s="449" t="s">
        <v>1851</v>
      </c>
      <c r="B1015" s="328" t="s">
        <v>1852</v>
      </c>
      <c r="C1015" s="360"/>
      <c r="D1015" s="360"/>
      <c r="E1015" s="361" t="str">
        <f t="shared" si="51"/>
        <v/>
      </c>
      <c r="F1015" s="297" t="str">
        <f t="shared" si="52"/>
        <v>否</v>
      </c>
      <c r="G1015" s="194" t="str">
        <f t="shared" si="53"/>
        <v>项</v>
      </c>
    </row>
    <row r="1016" ht="36" customHeight="1" spans="1:7">
      <c r="A1016" s="449" t="s">
        <v>1853</v>
      </c>
      <c r="B1016" s="328" t="s">
        <v>1854</v>
      </c>
      <c r="C1016" s="360"/>
      <c r="D1016" s="360"/>
      <c r="E1016" s="361" t="str">
        <f t="shared" si="51"/>
        <v/>
      </c>
      <c r="F1016" s="297" t="str">
        <f t="shared" si="52"/>
        <v>否</v>
      </c>
      <c r="G1016" s="194" t="str">
        <f t="shared" si="53"/>
        <v>项</v>
      </c>
    </row>
    <row r="1017" ht="36" customHeight="1" spans="1:7">
      <c r="A1017" s="449" t="s">
        <v>1855</v>
      </c>
      <c r="B1017" s="328" t="s">
        <v>1856</v>
      </c>
      <c r="C1017" s="360"/>
      <c r="D1017" s="360"/>
      <c r="E1017" s="361" t="str">
        <f t="shared" si="51"/>
        <v/>
      </c>
      <c r="F1017" s="297" t="str">
        <f t="shared" si="52"/>
        <v>否</v>
      </c>
      <c r="G1017" s="194" t="str">
        <f t="shared" si="53"/>
        <v>项</v>
      </c>
    </row>
    <row r="1018" ht="36" customHeight="1" spans="1:7">
      <c r="A1018" s="448" t="s">
        <v>1857</v>
      </c>
      <c r="B1018" s="322" t="s">
        <v>1858</v>
      </c>
      <c r="C1018" s="357">
        <f>SUM(C1019:C1022)</f>
        <v>0</v>
      </c>
      <c r="D1018" s="357">
        <f>SUM(D1019:D1022)</f>
        <v>0</v>
      </c>
      <c r="E1018" s="358" t="str">
        <f t="shared" si="51"/>
        <v/>
      </c>
      <c r="F1018" s="297" t="str">
        <f t="shared" si="52"/>
        <v>否</v>
      </c>
      <c r="G1018" s="194" t="str">
        <f t="shared" si="53"/>
        <v>款</v>
      </c>
    </row>
    <row r="1019" ht="36" customHeight="1" spans="1:7">
      <c r="A1019" s="449" t="s">
        <v>1859</v>
      </c>
      <c r="B1019" s="328" t="s">
        <v>1860</v>
      </c>
      <c r="C1019" s="360">
        <v>0</v>
      </c>
      <c r="D1019" s="360">
        <v>0</v>
      </c>
      <c r="E1019" s="361" t="str">
        <f t="shared" si="51"/>
        <v/>
      </c>
      <c r="F1019" s="297" t="str">
        <f t="shared" si="52"/>
        <v>否</v>
      </c>
      <c r="G1019" s="194" t="str">
        <f t="shared" si="53"/>
        <v>项</v>
      </c>
    </row>
    <row r="1020" ht="36" customHeight="1" spans="1:7">
      <c r="A1020" s="449" t="s">
        <v>1861</v>
      </c>
      <c r="B1020" s="328" t="s">
        <v>1862</v>
      </c>
      <c r="C1020" s="360">
        <v>0</v>
      </c>
      <c r="D1020" s="360">
        <v>0</v>
      </c>
      <c r="E1020" s="361" t="str">
        <f t="shared" si="51"/>
        <v/>
      </c>
      <c r="F1020" s="297" t="str">
        <f t="shared" si="52"/>
        <v>否</v>
      </c>
      <c r="G1020" s="194" t="str">
        <f t="shared" si="53"/>
        <v>项</v>
      </c>
    </row>
    <row r="1021" ht="36" customHeight="1" spans="1:7">
      <c r="A1021" s="449" t="s">
        <v>1863</v>
      </c>
      <c r="B1021" s="328" t="s">
        <v>1864</v>
      </c>
      <c r="C1021" s="360">
        <v>0</v>
      </c>
      <c r="D1021" s="360">
        <v>0</v>
      </c>
      <c r="E1021" s="361" t="str">
        <f t="shared" si="51"/>
        <v/>
      </c>
      <c r="F1021" s="297" t="str">
        <f t="shared" si="52"/>
        <v>否</v>
      </c>
      <c r="G1021" s="194" t="str">
        <f t="shared" si="53"/>
        <v>项</v>
      </c>
    </row>
    <row r="1022" ht="36" customHeight="1" spans="1:7">
      <c r="A1022" s="449" t="s">
        <v>1865</v>
      </c>
      <c r="B1022" s="328" t="s">
        <v>1866</v>
      </c>
      <c r="C1022" s="360">
        <v>0</v>
      </c>
      <c r="D1022" s="360">
        <v>0</v>
      </c>
      <c r="E1022" s="361" t="str">
        <f t="shared" si="51"/>
        <v/>
      </c>
      <c r="F1022" s="297" t="str">
        <f t="shared" si="52"/>
        <v>否</v>
      </c>
      <c r="G1022" s="194" t="str">
        <f t="shared" si="53"/>
        <v>项</v>
      </c>
    </row>
    <row r="1023" ht="36" customHeight="1" spans="1:7">
      <c r="A1023" s="448" t="s">
        <v>1867</v>
      </c>
      <c r="B1023" s="322" t="s">
        <v>1868</v>
      </c>
      <c r="C1023" s="357">
        <f>SUM(C1024:C1029)</f>
        <v>0</v>
      </c>
      <c r="D1023" s="357">
        <f>SUM(D1024:D1029)</f>
        <v>0</v>
      </c>
      <c r="E1023" s="358" t="str">
        <f t="shared" si="51"/>
        <v/>
      </c>
      <c r="F1023" s="297" t="str">
        <f t="shared" si="52"/>
        <v>否</v>
      </c>
      <c r="G1023" s="194" t="str">
        <f t="shared" si="53"/>
        <v>款</v>
      </c>
    </row>
    <row r="1024" ht="36" customHeight="1" spans="1:7">
      <c r="A1024" s="449" t="s">
        <v>1869</v>
      </c>
      <c r="B1024" s="328" t="s">
        <v>140</v>
      </c>
      <c r="C1024" s="360">
        <v>0</v>
      </c>
      <c r="D1024" s="360">
        <v>0</v>
      </c>
      <c r="E1024" s="361" t="str">
        <f t="shared" si="51"/>
        <v/>
      </c>
      <c r="F1024" s="297" t="str">
        <f t="shared" si="52"/>
        <v>否</v>
      </c>
      <c r="G1024" s="194" t="str">
        <f t="shared" si="53"/>
        <v>项</v>
      </c>
    </row>
    <row r="1025" ht="36" customHeight="1" spans="1:7">
      <c r="A1025" s="449" t="s">
        <v>1870</v>
      </c>
      <c r="B1025" s="328" t="s">
        <v>142</v>
      </c>
      <c r="C1025" s="360">
        <v>0</v>
      </c>
      <c r="D1025" s="360">
        <v>0</v>
      </c>
      <c r="E1025" s="361" t="str">
        <f t="shared" si="51"/>
        <v/>
      </c>
      <c r="F1025" s="297" t="str">
        <f t="shared" si="52"/>
        <v>否</v>
      </c>
      <c r="G1025" s="194" t="str">
        <f t="shared" si="53"/>
        <v>项</v>
      </c>
    </row>
    <row r="1026" ht="36" customHeight="1" spans="1:7">
      <c r="A1026" s="449" t="s">
        <v>1871</v>
      </c>
      <c r="B1026" s="328" t="s">
        <v>144</v>
      </c>
      <c r="C1026" s="360">
        <v>0</v>
      </c>
      <c r="D1026" s="360">
        <v>0</v>
      </c>
      <c r="E1026" s="361" t="str">
        <f t="shared" si="51"/>
        <v/>
      </c>
      <c r="F1026" s="297" t="str">
        <f t="shared" si="52"/>
        <v>否</v>
      </c>
      <c r="G1026" s="194" t="str">
        <f t="shared" si="53"/>
        <v>项</v>
      </c>
    </row>
    <row r="1027" ht="36" customHeight="1" spans="1:7">
      <c r="A1027" s="449" t="s">
        <v>1872</v>
      </c>
      <c r="B1027" s="328" t="s">
        <v>1837</v>
      </c>
      <c r="C1027" s="360">
        <v>0</v>
      </c>
      <c r="D1027" s="360">
        <v>0</v>
      </c>
      <c r="E1027" s="361" t="str">
        <f t="shared" si="51"/>
        <v/>
      </c>
      <c r="F1027" s="297" t="str">
        <f t="shared" si="52"/>
        <v>否</v>
      </c>
      <c r="G1027" s="194" t="str">
        <f t="shared" si="53"/>
        <v>项</v>
      </c>
    </row>
    <row r="1028" ht="36" customHeight="1" spans="1:7">
      <c r="A1028" s="449" t="s">
        <v>1873</v>
      </c>
      <c r="B1028" s="328" t="s">
        <v>1874</v>
      </c>
      <c r="C1028" s="360">
        <v>0</v>
      </c>
      <c r="D1028" s="360">
        <v>0</v>
      </c>
      <c r="E1028" s="361" t="str">
        <f t="shared" si="51"/>
        <v/>
      </c>
      <c r="F1028" s="297" t="str">
        <f t="shared" si="52"/>
        <v>否</v>
      </c>
      <c r="G1028" s="194" t="str">
        <f t="shared" si="53"/>
        <v>项</v>
      </c>
    </row>
    <row r="1029" ht="36" customHeight="1" spans="1:7">
      <c r="A1029" s="449" t="s">
        <v>1875</v>
      </c>
      <c r="B1029" s="328" t="s">
        <v>1876</v>
      </c>
      <c r="C1029" s="360">
        <v>0</v>
      </c>
      <c r="D1029" s="360">
        <v>0</v>
      </c>
      <c r="E1029" s="361" t="str">
        <f t="shared" si="51"/>
        <v/>
      </c>
      <c r="F1029" s="297" t="str">
        <f t="shared" si="52"/>
        <v>否</v>
      </c>
      <c r="G1029" s="194" t="str">
        <f t="shared" si="53"/>
        <v>项</v>
      </c>
    </row>
    <row r="1030" ht="36" customHeight="1" spans="1:7">
      <c r="A1030" s="448" t="s">
        <v>1877</v>
      </c>
      <c r="B1030" s="322" t="s">
        <v>1878</v>
      </c>
      <c r="C1030" s="357">
        <f>SUM(C1031:C1034)</f>
        <v>3258</v>
      </c>
      <c r="D1030" s="357">
        <f>SUM(D1031:D1034)</f>
        <v>0</v>
      </c>
      <c r="E1030" s="358">
        <f t="shared" si="51"/>
        <v>-1</v>
      </c>
      <c r="F1030" s="297" t="str">
        <f t="shared" si="52"/>
        <v>是</v>
      </c>
      <c r="G1030" s="194" t="str">
        <f t="shared" si="53"/>
        <v>款</v>
      </c>
    </row>
    <row r="1031" ht="36" customHeight="1" spans="1:7">
      <c r="A1031" s="449" t="s">
        <v>1879</v>
      </c>
      <c r="B1031" s="328" t="s">
        <v>1880</v>
      </c>
      <c r="C1031" s="360">
        <v>0</v>
      </c>
      <c r="D1031" s="360">
        <v>0</v>
      </c>
      <c r="E1031" s="361" t="str">
        <f t="shared" si="51"/>
        <v/>
      </c>
      <c r="F1031" s="297" t="str">
        <f t="shared" si="52"/>
        <v>否</v>
      </c>
      <c r="G1031" s="194" t="str">
        <f t="shared" si="53"/>
        <v>项</v>
      </c>
    </row>
    <row r="1032" ht="36" customHeight="1" spans="1:7">
      <c r="A1032" s="449" t="s">
        <v>1881</v>
      </c>
      <c r="B1032" s="328" t="s">
        <v>1882</v>
      </c>
      <c r="C1032" s="360">
        <v>3258</v>
      </c>
      <c r="D1032" s="360">
        <v>0</v>
      </c>
      <c r="E1032" s="361">
        <f t="shared" si="51"/>
        <v>-1</v>
      </c>
      <c r="F1032" s="297" t="str">
        <f t="shared" si="52"/>
        <v>是</v>
      </c>
      <c r="G1032" s="194" t="str">
        <f t="shared" si="53"/>
        <v>项</v>
      </c>
    </row>
    <row r="1033" ht="36" customHeight="1" spans="1:7">
      <c r="A1033" s="449" t="s">
        <v>1883</v>
      </c>
      <c r="B1033" s="328" t="s">
        <v>1884</v>
      </c>
      <c r="C1033" s="360">
        <v>0</v>
      </c>
      <c r="D1033" s="360">
        <v>0</v>
      </c>
      <c r="E1033" s="361" t="str">
        <f t="shared" si="51"/>
        <v/>
      </c>
      <c r="F1033" s="297" t="str">
        <f t="shared" si="52"/>
        <v>否</v>
      </c>
      <c r="G1033" s="194" t="str">
        <f t="shared" si="53"/>
        <v>项</v>
      </c>
    </row>
    <row r="1034" ht="36" customHeight="1" spans="1:7">
      <c r="A1034" s="449" t="s">
        <v>1885</v>
      </c>
      <c r="B1034" s="328" t="s">
        <v>1886</v>
      </c>
      <c r="C1034" s="360">
        <v>0</v>
      </c>
      <c r="D1034" s="360">
        <v>0</v>
      </c>
      <c r="E1034" s="361" t="str">
        <f t="shared" si="51"/>
        <v/>
      </c>
      <c r="F1034" s="297" t="str">
        <f t="shared" si="52"/>
        <v>否</v>
      </c>
      <c r="G1034" s="194" t="str">
        <f t="shared" si="53"/>
        <v>项</v>
      </c>
    </row>
    <row r="1035" ht="36" customHeight="1" spans="1:7">
      <c r="A1035" s="448" t="s">
        <v>1887</v>
      </c>
      <c r="B1035" s="322" t="s">
        <v>1888</v>
      </c>
      <c r="C1035" s="357">
        <f>SUM(C1036:C1037)</f>
        <v>290</v>
      </c>
      <c r="D1035" s="357">
        <f>SUM(D1036:D1037)</f>
        <v>195</v>
      </c>
      <c r="E1035" s="358">
        <f t="shared" si="51"/>
        <v>-0.328</v>
      </c>
      <c r="F1035" s="297" t="str">
        <f t="shared" si="52"/>
        <v>是</v>
      </c>
      <c r="G1035" s="194" t="str">
        <f t="shared" si="53"/>
        <v>款</v>
      </c>
    </row>
    <row r="1036" ht="36" customHeight="1" spans="1:7">
      <c r="A1036" s="449" t="s">
        <v>1889</v>
      </c>
      <c r="B1036" s="328" t="s">
        <v>1890</v>
      </c>
      <c r="C1036" s="360">
        <v>260</v>
      </c>
      <c r="D1036" s="360">
        <v>0</v>
      </c>
      <c r="E1036" s="361">
        <f t="shared" si="51"/>
        <v>-1</v>
      </c>
      <c r="F1036" s="297" t="str">
        <f t="shared" si="52"/>
        <v>是</v>
      </c>
      <c r="G1036" s="194" t="str">
        <f t="shared" si="53"/>
        <v>项</v>
      </c>
    </row>
    <row r="1037" ht="36" customHeight="1" spans="1:7">
      <c r="A1037" s="449" t="s">
        <v>1891</v>
      </c>
      <c r="B1037" s="328" t="s">
        <v>1892</v>
      </c>
      <c r="C1037" s="360">
        <v>30</v>
      </c>
      <c r="D1037" s="360">
        <v>195</v>
      </c>
      <c r="E1037" s="361">
        <f t="shared" si="51"/>
        <v>5.5</v>
      </c>
      <c r="F1037" s="297" t="str">
        <f t="shared" si="52"/>
        <v>是</v>
      </c>
      <c r="G1037" s="194" t="str">
        <f t="shared" si="53"/>
        <v>项</v>
      </c>
    </row>
    <row r="1038" ht="36" customHeight="1" spans="1:7">
      <c r="A1038" s="452" t="s">
        <v>1893</v>
      </c>
      <c r="B1038" s="453" t="s">
        <v>530</v>
      </c>
      <c r="C1038" s="454"/>
      <c r="D1038" s="454"/>
      <c r="E1038" s="358" t="str">
        <f t="shared" si="51"/>
        <v/>
      </c>
      <c r="F1038" s="297" t="str">
        <f t="shared" si="52"/>
        <v>否</v>
      </c>
      <c r="G1038" s="194" t="str">
        <f t="shared" si="53"/>
        <v>项</v>
      </c>
    </row>
    <row r="1039" ht="36" customHeight="1" spans="1:7">
      <c r="A1039" s="448" t="s">
        <v>96</v>
      </c>
      <c r="B1039" s="322" t="s">
        <v>97</v>
      </c>
      <c r="C1039" s="357">
        <f>SUM(C1040,C1050,C1066,C1071,C1088,C1095,C1103,)</f>
        <v>380</v>
      </c>
      <c r="D1039" s="357">
        <f>SUM(D1040,D1050,D1066,D1071,D1088,D1095,D1103,)</f>
        <v>0</v>
      </c>
      <c r="E1039" s="358">
        <f t="shared" si="51"/>
        <v>-1</v>
      </c>
      <c r="F1039" s="297" t="str">
        <f t="shared" si="52"/>
        <v>是</v>
      </c>
      <c r="G1039" s="194" t="str">
        <f t="shared" si="53"/>
        <v>类</v>
      </c>
    </row>
    <row r="1040" ht="36" customHeight="1" spans="1:7">
      <c r="A1040" s="448" t="s">
        <v>1894</v>
      </c>
      <c r="B1040" s="322" t="s">
        <v>1895</v>
      </c>
      <c r="C1040" s="357">
        <f>SUM(C1041:C1049)</f>
        <v>0</v>
      </c>
      <c r="D1040" s="357">
        <f>SUM(D1041:D1049)</f>
        <v>0</v>
      </c>
      <c r="E1040" s="358" t="str">
        <f t="shared" si="51"/>
        <v/>
      </c>
      <c r="F1040" s="297" t="str">
        <f t="shared" si="52"/>
        <v>否</v>
      </c>
      <c r="G1040" s="194" t="str">
        <f t="shared" si="53"/>
        <v>款</v>
      </c>
    </row>
    <row r="1041" ht="36" customHeight="1" spans="1:7">
      <c r="A1041" s="449" t="s">
        <v>1896</v>
      </c>
      <c r="B1041" s="328" t="s">
        <v>140</v>
      </c>
      <c r="C1041" s="360"/>
      <c r="D1041" s="360"/>
      <c r="E1041" s="361" t="str">
        <f t="shared" si="51"/>
        <v/>
      </c>
      <c r="F1041" s="297" t="str">
        <f t="shared" si="52"/>
        <v>否</v>
      </c>
      <c r="G1041" s="194" t="str">
        <f t="shared" si="53"/>
        <v>项</v>
      </c>
    </row>
    <row r="1042" ht="36" customHeight="1" spans="1:7">
      <c r="A1042" s="449" t="s">
        <v>1897</v>
      </c>
      <c r="B1042" s="328" t="s">
        <v>142</v>
      </c>
      <c r="C1042" s="360">
        <v>0</v>
      </c>
      <c r="D1042" s="360">
        <v>0</v>
      </c>
      <c r="E1042" s="361" t="str">
        <f t="shared" ref="E1042:E1105" si="54">IF(C1042&gt;0,D1042/C1042-1,IF(C1042&lt;0,-(D1042/C1042-1),""))</f>
        <v/>
      </c>
      <c r="F1042" s="297" t="str">
        <f t="shared" si="52"/>
        <v>否</v>
      </c>
      <c r="G1042" s="194" t="str">
        <f t="shared" si="53"/>
        <v>项</v>
      </c>
    </row>
    <row r="1043" ht="36" customHeight="1" spans="1:7">
      <c r="A1043" s="449" t="s">
        <v>1898</v>
      </c>
      <c r="B1043" s="328" t="s">
        <v>144</v>
      </c>
      <c r="C1043" s="360">
        <v>0</v>
      </c>
      <c r="D1043" s="360">
        <v>0</v>
      </c>
      <c r="E1043" s="361" t="str">
        <f t="shared" si="54"/>
        <v/>
      </c>
      <c r="F1043" s="297" t="str">
        <f t="shared" si="52"/>
        <v>否</v>
      </c>
      <c r="G1043" s="194" t="str">
        <f t="shared" si="53"/>
        <v>项</v>
      </c>
    </row>
    <row r="1044" ht="36" customHeight="1" spans="1:7">
      <c r="A1044" s="449" t="s">
        <v>1899</v>
      </c>
      <c r="B1044" s="328" t="s">
        <v>1900</v>
      </c>
      <c r="C1044" s="360"/>
      <c r="D1044" s="360"/>
      <c r="E1044" s="361" t="str">
        <f t="shared" si="54"/>
        <v/>
      </c>
      <c r="F1044" s="297" t="str">
        <f t="shared" si="52"/>
        <v>否</v>
      </c>
      <c r="G1044" s="194" t="str">
        <f t="shared" si="53"/>
        <v>项</v>
      </c>
    </row>
    <row r="1045" ht="36" customHeight="1" spans="1:7">
      <c r="A1045" s="449" t="s">
        <v>1901</v>
      </c>
      <c r="B1045" s="328" t="s">
        <v>1902</v>
      </c>
      <c r="C1045" s="360">
        <v>0</v>
      </c>
      <c r="D1045" s="360">
        <v>0</v>
      </c>
      <c r="E1045" s="361" t="str">
        <f t="shared" si="54"/>
        <v/>
      </c>
      <c r="F1045" s="297" t="str">
        <f t="shared" si="52"/>
        <v>否</v>
      </c>
      <c r="G1045" s="194" t="str">
        <f t="shared" si="53"/>
        <v>项</v>
      </c>
    </row>
    <row r="1046" ht="36" customHeight="1" spans="1:7">
      <c r="A1046" s="449" t="s">
        <v>1903</v>
      </c>
      <c r="B1046" s="328" t="s">
        <v>1904</v>
      </c>
      <c r="C1046" s="360">
        <v>0</v>
      </c>
      <c r="D1046" s="360">
        <v>0</v>
      </c>
      <c r="E1046" s="361" t="str">
        <f t="shared" si="54"/>
        <v/>
      </c>
      <c r="F1046" s="297" t="str">
        <f t="shared" si="52"/>
        <v>否</v>
      </c>
      <c r="G1046" s="194" t="str">
        <f t="shared" si="53"/>
        <v>项</v>
      </c>
    </row>
    <row r="1047" ht="36" customHeight="1" spans="1:7">
      <c r="A1047" s="449" t="s">
        <v>1905</v>
      </c>
      <c r="B1047" s="328" t="s">
        <v>1906</v>
      </c>
      <c r="C1047" s="360"/>
      <c r="D1047" s="360"/>
      <c r="E1047" s="361" t="str">
        <f t="shared" si="54"/>
        <v/>
      </c>
      <c r="F1047" s="297" t="str">
        <f t="shared" si="52"/>
        <v>否</v>
      </c>
      <c r="G1047" s="194" t="str">
        <f t="shared" si="53"/>
        <v>项</v>
      </c>
    </row>
    <row r="1048" ht="36" customHeight="1" spans="1:7">
      <c r="A1048" s="449" t="s">
        <v>1907</v>
      </c>
      <c r="B1048" s="328" t="s">
        <v>1908</v>
      </c>
      <c r="C1048" s="360">
        <v>0</v>
      </c>
      <c r="D1048" s="360">
        <v>0</v>
      </c>
      <c r="E1048" s="361" t="str">
        <f t="shared" si="54"/>
        <v/>
      </c>
      <c r="F1048" s="297" t="str">
        <f t="shared" si="52"/>
        <v>否</v>
      </c>
      <c r="G1048" s="194" t="str">
        <f t="shared" si="53"/>
        <v>项</v>
      </c>
    </row>
    <row r="1049" ht="36" customHeight="1" spans="1:7">
      <c r="A1049" s="449" t="s">
        <v>1909</v>
      </c>
      <c r="B1049" s="328" t="s">
        <v>1910</v>
      </c>
      <c r="C1049" s="360"/>
      <c r="D1049" s="360"/>
      <c r="E1049" s="361" t="str">
        <f t="shared" si="54"/>
        <v/>
      </c>
      <c r="F1049" s="297" t="str">
        <f t="shared" si="52"/>
        <v>否</v>
      </c>
      <c r="G1049" s="194" t="str">
        <f t="shared" si="53"/>
        <v>项</v>
      </c>
    </row>
    <row r="1050" ht="36" customHeight="1" spans="1:7">
      <c r="A1050" s="448" t="s">
        <v>1911</v>
      </c>
      <c r="B1050" s="322" t="s">
        <v>1912</v>
      </c>
      <c r="C1050" s="357">
        <f>SUM(C1051:C1065)</f>
        <v>0</v>
      </c>
      <c r="D1050" s="357">
        <f>SUM(D1051:D1065)</f>
        <v>0</v>
      </c>
      <c r="E1050" s="358" t="str">
        <f t="shared" si="54"/>
        <v/>
      </c>
      <c r="F1050" s="297" t="str">
        <f t="shared" si="52"/>
        <v>否</v>
      </c>
      <c r="G1050" s="194" t="str">
        <f t="shared" si="53"/>
        <v>款</v>
      </c>
    </row>
    <row r="1051" ht="36" customHeight="1" spans="1:7">
      <c r="A1051" s="449" t="s">
        <v>1913</v>
      </c>
      <c r="B1051" s="328" t="s">
        <v>140</v>
      </c>
      <c r="C1051" s="360"/>
      <c r="D1051" s="360"/>
      <c r="E1051" s="361" t="str">
        <f t="shared" si="54"/>
        <v/>
      </c>
      <c r="F1051" s="297" t="str">
        <f t="shared" si="52"/>
        <v>否</v>
      </c>
      <c r="G1051" s="194" t="str">
        <f t="shared" si="53"/>
        <v>项</v>
      </c>
    </row>
    <row r="1052" ht="36" customHeight="1" spans="1:7">
      <c r="A1052" s="449" t="s">
        <v>1914</v>
      </c>
      <c r="B1052" s="328" t="s">
        <v>142</v>
      </c>
      <c r="C1052" s="360">
        <v>0</v>
      </c>
      <c r="D1052" s="360">
        <v>0</v>
      </c>
      <c r="E1052" s="361" t="str">
        <f t="shared" si="54"/>
        <v/>
      </c>
      <c r="F1052" s="297" t="str">
        <f t="shared" si="52"/>
        <v>否</v>
      </c>
      <c r="G1052" s="194" t="str">
        <f t="shared" si="53"/>
        <v>项</v>
      </c>
    </row>
    <row r="1053" ht="36" customHeight="1" spans="1:7">
      <c r="A1053" s="449" t="s">
        <v>1915</v>
      </c>
      <c r="B1053" s="328" t="s">
        <v>144</v>
      </c>
      <c r="C1053" s="360"/>
      <c r="D1053" s="360"/>
      <c r="E1053" s="361" t="str">
        <f t="shared" si="54"/>
        <v/>
      </c>
      <c r="F1053" s="297" t="str">
        <f t="shared" si="52"/>
        <v>否</v>
      </c>
      <c r="G1053" s="194" t="str">
        <f t="shared" si="53"/>
        <v>项</v>
      </c>
    </row>
    <row r="1054" ht="36" customHeight="1" spans="1:7">
      <c r="A1054" s="449" t="s">
        <v>1916</v>
      </c>
      <c r="B1054" s="328" t="s">
        <v>1917</v>
      </c>
      <c r="C1054" s="360"/>
      <c r="D1054" s="360"/>
      <c r="E1054" s="361" t="str">
        <f t="shared" si="54"/>
        <v/>
      </c>
      <c r="F1054" s="297" t="str">
        <f t="shared" si="52"/>
        <v>否</v>
      </c>
      <c r="G1054" s="194" t="str">
        <f t="shared" si="53"/>
        <v>项</v>
      </c>
    </row>
    <row r="1055" ht="36" customHeight="1" spans="1:7">
      <c r="A1055" s="449" t="s">
        <v>1918</v>
      </c>
      <c r="B1055" s="328" t="s">
        <v>1919</v>
      </c>
      <c r="C1055" s="360"/>
      <c r="D1055" s="360"/>
      <c r="E1055" s="361" t="str">
        <f t="shared" si="54"/>
        <v/>
      </c>
      <c r="F1055" s="297" t="str">
        <f t="shared" si="52"/>
        <v>否</v>
      </c>
      <c r="G1055" s="194" t="str">
        <f t="shared" si="53"/>
        <v>项</v>
      </c>
    </row>
    <row r="1056" ht="36" customHeight="1" spans="1:7">
      <c r="A1056" s="449" t="s">
        <v>1920</v>
      </c>
      <c r="B1056" s="328" t="s">
        <v>1921</v>
      </c>
      <c r="C1056" s="360">
        <v>0</v>
      </c>
      <c r="D1056" s="360">
        <v>0</v>
      </c>
      <c r="E1056" s="361" t="str">
        <f t="shared" si="54"/>
        <v/>
      </c>
      <c r="F1056" s="297" t="str">
        <f t="shared" si="52"/>
        <v>否</v>
      </c>
      <c r="G1056" s="194" t="str">
        <f t="shared" si="53"/>
        <v>项</v>
      </c>
    </row>
    <row r="1057" ht="36" customHeight="1" spans="1:7">
      <c r="A1057" s="449" t="s">
        <v>1922</v>
      </c>
      <c r="B1057" s="328" t="s">
        <v>1923</v>
      </c>
      <c r="C1057" s="360"/>
      <c r="D1057" s="360"/>
      <c r="E1057" s="361" t="str">
        <f t="shared" si="54"/>
        <v/>
      </c>
      <c r="F1057" s="297" t="str">
        <f t="shared" si="52"/>
        <v>否</v>
      </c>
      <c r="G1057" s="194" t="str">
        <f t="shared" si="53"/>
        <v>项</v>
      </c>
    </row>
    <row r="1058" ht="36" customHeight="1" spans="1:7">
      <c r="A1058" s="449" t="s">
        <v>1924</v>
      </c>
      <c r="B1058" s="328" t="s">
        <v>1925</v>
      </c>
      <c r="C1058" s="360">
        <v>0</v>
      </c>
      <c r="D1058" s="360">
        <v>0</v>
      </c>
      <c r="E1058" s="361" t="str">
        <f t="shared" si="54"/>
        <v/>
      </c>
      <c r="F1058" s="297" t="str">
        <f t="shared" si="52"/>
        <v>否</v>
      </c>
      <c r="G1058" s="194" t="str">
        <f t="shared" si="53"/>
        <v>项</v>
      </c>
    </row>
    <row r="1059" ht="36" customHeight="1" spans="1:7">
      <c r="A1059" s="449" t="s">
        <v>1926</v>
      </c>
      <c r="B1059" s="328" t="s">
        <v>1927</v>
      </c>
      <c r="C1059" s="360">
        <v>0</v>
      </c>
      <c r="D1059" s="360">
        <v>0</v>
      </c>
      <c r="E1059" s="361" t="str">
        <f t="shared" si="54"/>
        <v/>
      </c>
      <c r="F1059" s="297" t="str">
        <f t="shared" si="52"/>
        <v>否</v>
      </c>
      <c r="G1059" s="194" t="str">
        <f t="shared" si="53"/>
        <v>项</v>
      </c>
    </row>
    <row r="1060" ht="36" customHeight="1" spans="1:7">
      <c r="A1060" s="449" t="s">
        <v>1928</v>
      </c>
      <c r="B1060" s="328" t="s">
        <v>1929</v>
      </c>
      <c r="C1060" s="360">
        <v>0</v>
      </c>
      <c r="D1060" s="360">
        <v>0</v>
      </c>
      <c r="E1060" s="361" t="str">
        <f t="shared" si="54"/>
        <v/>
      </c>
      <c r="F1060" s="297" t="str">
        <f t="shared" si="52"/>
        <v>否</v>
      </c>
      <c r="G1060" s="194" t="str">
        <f t="shared" si="53"/>
        <v>项</v>
      </c>
    </row>
    <row r="1061" ht="36" customHeight="1" spans="1:7">
      <c r="A1061" s="449" t="s">
        <v>1930</v>
      </c>
      <c r="B1061" s="328" t="s">
        <v>1931</v>
      </c>
      <c r="C1061" s="360">
        <v>0</v>
      </c>
      <c r="D1061" s="360">
        <v>0</v>
      </c>
      <c r="E1061" s="361" t="str">
        <f t="shared" si="54"/>
        <v/>
      </c>
      <c r="F1061" s="297" t="str">
        <f t="shared" si="52"/>
        <v>否</v>
      </c>
      <c r="G1061" s="194" t="str">
        <f t="shared" si="53"/>
        <v>项</v>
      </c>
    </row>
    <row r="1062" ht="36" customHeight="1" spans="1:7">
      <c r="A1062" s="449" t="s">
        <v>1932</v>
      </c>
      <c r="B1062" s="328" t="s">
        <v>1933</v>
      </c>
      <c r="C1062" s="360">
        <v>0</v>
      </c>
      <c r="D1062" s="360">
        <v>0</v>
      </c>
      <c r="E1062" s="361" t="str">
        <f t="shared" si="54"/>
        <v/>
      </c>
      <c r="F1062" s="297" t="str">
        <f t="shared" si="52"/>
        <v>否</v>
      </c>
      <c r="G1062" s="194" t="str">
        <f t="shared" si="53"/>
        <v>项</v>
      </c>
    </row>
    <row r="1063" ht="36" customHeight="1" spans="1:7">
      <c r="A1063" s="449" t="s">
        <v>1934</v>
      </c>
      <c r="B1063" s="328" t="s">
        <v>1935</v>
      </c>
      <c r="C1063" s="360">
        <v>0</v>
      </c>
      <c r="D1063" s="360">
        <v>0</v>
      </c>
      <c r="E1063" s="361" t="str">
        <f t="shared" si="54"/>
        <v/>
      </c>
      <c r="F1063" s="297" t="str">
        <f t="shared" si="52"/>
        <v>否</v>
      </c>
      <c r="G1063" s="194" t="str">
        <f t="shared" si="53"/>
        <v>项</v>
      </c>
    </row>
    <row r="1064" ht="36" customHeight="1" spans="1:7">
      <c r="A1064" s="449" t="s">
        <v>1936</v>
      </c>
      <c r="B1064" s="328" t="s">
        <v>1937</v>
      </c>
      <c r="C1064" s="360">
        <v>0</v>
      </c>
      <c r="D1064" s="360">
        <v>0</v>
      </c>
      <c r="E1064" s="361" t="str">
        <f t="shared" si="54"/>
        <v/>
      </c>
      <c r="F1064" s="297" t="str">
        <f t="shared" si="52"/>
        <v>否</v>
      </c>
      <c r="G1064" s="194" t="str">
        <f t="shared" si="53"/>
        <v>项</v>
      </c>
    </row>
    <row r="1065" ht="36" customHeight="1" spans="1:7">
      <c r="A1065" s="449" t="s">
        <v>1938</v>
      </c>
      <c r="B1065" s="328" t="s">
        <v>1939</v>
      </c>
      <c r="C1065" s="360"/>
      <c r="D1065" s="360"/>
      <c r="E1065" s="361" t="str">
        <f t="shared" si="54"/>
        <v/>
      </c>
      <c r="F1065" s="297" t="str">
        <f t="shared" si="52"/>
        <v>否</v>
      </c>
      <c r="G1065" s="194" t="str">
        <f t="shared" si="53"/>
        <v>项</v>
      </c>
    </row>
    <row r="1066" ht="36" customHeight="1" spans="1:7">
      <c r="A1066" s="448" t="s">
        <v>1940</v>
      </c>
      <c r="B1066" s="322" t="s">
        <v>1941</v>
      </c>
      <c r="C1066" s="357">
        <f>SUM(C1067:C1070)</f>
        <v>0</v>
      </c>
      <c r="D1066" s="357">
        <f>SUM(D1067:D1070)</f>
        <v>0</v>
      </c>
      <c r="E1066" s="358" t="str">
        <f t="shared" si="54"/>
        <v/>
      </c>
      <c r="F1066" s="297" t="str">
        <f t="shared" si="52"/>
        <v>否</v>
      </c>
      <c r="G1066" s="194" t="str">
        <f t="shared" si="53"/>
        <v>款</v>
      </c>
    </row>
    <row r="1067" ht="36" customHeight="1" spans="1:7">
      <c r="A1067" s="449" t="s">
        <v>1942</v>
      </c>
      <c r="B1067" s="328" t="s">
        <v>140</v>
      </c>
      <c r="C1067" s="360"/>
      <c r="D1067" s="360"/>
      <c r="E1067" s="361" t="str">
        <f t="shared" si="54"/>
        <v/>
      </c>
      <c r="F1067" s="297" t="str">
        <f t="shared" si="52"/>
        <v>否</v>
      </c>
      <c r="G1067" s="194" t="str">
        <f t="shared" si="53"/>
        <v>项</v>
      </c>
    </row>
    <row r="1068" ht="36" customHeight="1" spans="1:7">
      <c r="A1068" s="449" t="s">
        <v>1943</v>
      </c>
      <c r="B1068" s="328" t="s">
        <v>142</v>
      </c>
      <c r="C1068" s="360">
        <v>0</v>
      </c>
      <c r="D1068" s="360">
        <v>0</v>
      </c>
      <c r="E1068" s="361" t="str">
        <f t="shared" si="54"/>
        <v/>
      </c>
      <c r="F1068" s="297" t="str">
        <f t="shared" si="52"/>
        <v>否</v>
      </c>
      <c r="G1068" s="194" t="str">
        <f t="shared" si="53"/>
        <v>项</v>
      </c>
    </row>
    <row r="1069" ht="36" customHeight="1" spans="1:7">
      <c r="A1069" s="449" t="s">
        <v>1944</v>
      </c>
      <c r="B1069" s="328" t="s">
        <v>144</v>
      </c>
      <c r="C1069" s="360">
        <v>0</v>
      </c>
      <c r="D1069" s="360">
        <v>0</v>
      </c>
      <c r="E1069" s="361" t="str">
        <f t="shared" si="54"/>
        <v/>
      </c>
      <c r="F1069" s="297" t="str">
        <f t="shared" si="52"/>
        <v>否</v>
      </c>
      <c r="G1069" s="194" t="str">
        <f t="shared" si="53"/>
        <v>项</v>
      </c>
    </row>
    <row r="1070" ht="36" customHeight="1" spans="1:7">
      <c r="A1070" s="449" t="s">
        <v>1945</v>
      </c>
      <c r="B1070" s="328" t="s">
        <v>1946</v>
      </c>
      <c r="C1070" s="360">
        <v>0</v>
      </c>
      <c r="D1070" s="360">
        <v>0</v>
      </c>
      <c r="E1070" s="361" t="str">
        <f t="shared" si="54"/>
        <v/>
      </c>
      <c r="F1070" s="297" t="str">
        <f t="shared" si="52"/>
        <v>否</v>
      </c>
      <c r="G1070" s="194" t="str">
        <f t="shared" si="53"/>
        <v>项</v>
      </c>
    </row>
    <row r="1071" ht="36" customHeight="1" spans="1:7">
      <c r="A1071" s="448" t="s">
        <v>1947</v>
      </c>
      <c r="B1071" s="322" t="s">
        <v>1948</v>
      </c>
      <c r="C1071" s="357">
        <f>SUM(C1072:C1087)</f>
        <v>120</v>
      </c>
      <c r="D1071" s="357">
        <f>SUM(D1072:D1087)</f>
        <v>0</v>
      </c>
      <c r="E1071" s="358">
        <f t="shared" si="54"/>
        <v>-1</v>
      </c>
      <c r="F1071" s="297" t="str">
        <f t="shared" si="52"/>
        <v>是</v>
      </c>
      <c r="G1071" s="194" t="str">
        <f t="shared" si="53"/>
        <v>款</v>
      </c>
    </row>
    <row r="1072" ht="36" customHeight="1" spans="1:7">
      <c r="A1072" s="449" t="s">
        <v>1949</v>
      </c>
      <c r="B1072" s="328" t="s">
        <v>140</v>
      </c>
      <c r="C1072" s="360"/>
      <c r="D1072" s="360"/>
      <c r="E1072" s="361" t="str">
        <f t="shared" si="54"/>
        <v/>
      </c>
      <c r="F1072" s="297" t="str">
        <f t="shared" si="52"/>
        <v>否</v>
      </c>
      <c r="G1072" s="194" t="str">
        <f t="shared" si="53"/>
        <v>项</v>
      </c>
    </row>
    <row r="1073" ht="36" customHeight="1" spans="1:7">
      <c r="A1073" s="449" t="s">
        <v>1950</v>
      </c>
      <c r="B1073" s="328" t="s">
        <v>142</v>
      </c>
      <c r="C1073" s="360">
        <v>0</v>
      </c>
      <c r="D1073" s="360">
        <v>0</v>
      </c>
      <c r="E1073" s="361" t="str">
        <f t="shared" si="54"/>
        <v/>
      </c>
      <c r="F1073" s="297" t="str">
        <f t="shared" si="52"/>
        <v>否</v>
      </c>
      <c r="G1073" s="194" t="str">
        <f t="shared" si="53"/>
        <v>项</v>
      </c>
    </row>
    <row r="1074" ht="36" customHeight="1" spans="1:7">
      <c r="A1074" s="449" t="s">
        <v>1951</v>
      </c>
      <c r="B1074" s="328" t="s">
        <v>144</v>
      </c>
      <c r="C1074" s="360"/>
      <c r="D1074" s="360"/>
      <c r="E1074" s="361" t="str">
        <f t="shared" si="54"/>
        <v/>
      </c>
      <c r="F1074" s="297" t="str">
        <f t="shared" si="52"/>
        <v>否</v>
      </c>
      <c r="G1074" s="194" t="str">
        <f t="shared" si="53"/>
        <v>项</v>
      </c>
    </row>
    <row r="1075" ht="36" customHeight="1" spans="1:7">
      <c r="A1075" s="449" t="s">
        <v>1952</v>
      </c>
      <c r="B1075" s="328" t="s">
        <v>1953</v>
      </c>
      <c r="C1075" s="360">
        <v>0</v>
      </c>
      <c r="D1075" s="360">
        <v>0</v>
      </c>
      <c r="E1075" s="361" t="str">
        <f t="shared" si="54"/>
        <v/>
      </c>
      <c r="F1075" s="297" t="str">
        <f t="shared" ref="F1075:F1138" si="55">IF(LEN(A1075)=3,"是",IF(B1075&lt;&gt;"",IF(SUM(C1075:D1075)&lt;&gt;0,"是","否"),"是"))</f>
        <v>否</v>
      </c>
      <c r="G1075" s="194" t="str">
        <f t="shared" ref="G1075:G1138" si="56">IF(LEN(A1075)=3,"类",IF(LEN(A1075)=5,"款","项"))</f>
        <v>项</v>
      </c>
    </row>
    <row r="1076" ht="36" customHeight="1" spans="1:7">
      <c r="A1076" s="449" t="s">
        <v>1954</v>
      </c>
      <c r="B1076" s="328" t="s">
        <v>1955</v>
      </c>
      <c r="C1076" s="360">
        <v>0</v>
      </c>
      <c r="D1076" s="360">
        <v>0</v>
      </c>
      <c r="E1076" s="361" t="str">
        <f t="shared" si="54"/>
        <v/>
      </c>
      <c r="F1076" s="297" t="str">
        <f t="shared" si="55"/>
        <v>否</v>
      </c>
      <c r="G1076" s="194" t="str">
        <f t="shared" si="56"/>
        <v>项</v>
      </c>
    </row>
    <row r="1077" ht="36" customHeight="1" spans="1:7">
      <c r="A1077" s="449" t="s">
        <v>1956</v>
      </c>
      <c r="B1077" s="328" t="s">
        <v>1957</v>
      </c>
      <c r="C1077" s="360"/>
      <c r="D1077" s="360"/>
      <c r="E1077" s="361" t="str">
        <f t="shared" si="54"/>
        <v/>
      </c>
      <c r="F1077" s="297" t="str">
        <f t="shared" si="55"/>
        <v>否</v>
      </c>
      <c r="G1077" s="194" t="str">
        <f t="shared" si="56"/>
        <v>项</v>
      </c>
    </row>
    <row r="1078" ht="36" customHeight="1" spans="1:7">
      <c r="A1078" s="449" t="s">
        <v>1958</v>
      </c>
      <c r="B1078" s="328" t="s">
        <v>1959</v>
      </c>
      <c r="C1078" s="360"/>
      <c r="D1078" s="360"/>
      <c r="E1078" s="361" t="str">
        <f t="shared" si="54"/>
        <v/>
      </c>
      <c r="F1078" s="297" t="str">
        <f t="shared" si="55"/>
        <v>否</v>
      </c>
      <c r="G1078" s="194" t="str">
        <f t="shared" si="56"/>
        <v>项</v>
      </c>
    </row>
    <row r="1079" ht="36" customHeight="1" spans="1:7">
      <c r="A1079" s="449" t="s">
        <v>1960</v>
      </c>
      <c r="B1079" s="328" t="s">
        <v>1961</v>
      </c>
      <c r="C1079" s="360">
        <v>0</v>
      </c>
      <c r="D1079" s="360">
        <v>0</v>
      </c>
      <c r="E1079" s="361" t="str">
        <f t="shared" si="54"/>
        <v/>
      </c>
      <c r="F1079" s="297" t="str">
        <f t="shared" si="55"/>
        <v>否</v>
      </c>
      <c r="G1079" s="194" t="str">
        <f t="shared" si="56"/>
        <v>项</v>
      </c>
    </row>
    <row r="1080" ht="36" customHeight="1" spans="1:7">
      <c r="A1080" s="449" t="s">
        <v>1962</v>
      </c>
      <c r="B1080" s="328" t="s">
        <v>1963</v>
      </c>
      <c r="C1080" s="360"/>
      <c r="D1080" s="360"/>
      <c r="E1080" s="361" t="str">
        <f t="shared" si="54"/>
        <v/>
      </c>
      <c r="F1080" s="297" t="str">
        <f t="shared" si="55"/>
        <v>否</v>
      </c>
      <c r="G1080" s="194" t="str">
        <f t="shared" si="56"/>
        <v>项</v>
      </c>
    </row>
    <row r="1081" ht="36" customHeight="1" spans="1:7">
      <c r="A1081" s="449" t="s">
        <v>1964</v>
      </c>
      <c r="B1081" s="328" t="s">
        <v>1965</v>
      </c>
      <c r="C1081" s="360"/>
      <c r="D1081" s="360"/>
      <c r="E1081" s="361" t="str">
        <f t="shared" si="54"/>
        <v/>
      </c>
      <c r="F1081" s="297" t="str">
        <f t="shared" si="55"/>
        <v>否</v>
      </c>
      <c r="G1081" s="194" t="str">
        <f t="shared" si="56"/>
        <v>项</v>
      </c>
    </row>
    <row r="1082" ht="36" customHeight="1" spans="1:7">
      <c r="A1082" s="449" t="s">
        <v>1966</v>
      </c>
      <c r="B1082" s="328" t="s">
        <v>1837</v>
      </c>
      <c r="C1082" s="360">
        <v>0</v>
      </c>
      <c r="D1082" s="360">
        <v>0</v>
      </c>
      <c r="E1082" s="361" t="str">
        <f t="shared" si="54"/>
        <v/>
      </c>
      <c r="F1082" s="297" t="str">
        <f t="shared" si="55"/>
        <v>否</v>
      </c>
      <c r="G1082" s="194" t="str">
        <f t="shared" si="56"/>
        <v>项</v>
      </c>
    </row>
    <row r="1083" ht="36" customHeight="1" spans="1:7">
      <c r="A1083" s="449" t="s">
        <v>1967</v>
      </c>
      <c r="B1083" s="328" t="s">
        <v>1968</v>
      </c>
      <c r="C1083" s="360">
        <v>0</v>
      </c>
      <c r="D1083" s="360">
        <v>0</v>
      </c>
      <c r="E1083" s="361" t="str">
        <f t="shared" si="54"/>
        <v/>
      </c>
      <c r="F1083" s="297" t="str">
        <f t="shared" si="55"/>
        <v>否</v>
      </c>
      <c r="G1083" s="194" t="str">
        <f t="shared" si="56"/>
        <v>项</v>
      </c>
    </row>
    <row r="1084" ht="36" customHeight="1" spans="1:7">
      <c r="A1084" s="451">
        <v>2150516</v>
      </c>
      <c r="B1084" s="461" t="s">
        <v>1969</v>
      </c>
      <c r="C1084" s="360">
        <v>0</v>
      </c>
      <c r="D1084" s="360">
        <v>0</v>
      </c>
      <c r="E1084" s="361" t="str">
        <f t="shared" si="54"/>
        <v/>
      </c>
      <c r="F1084" s="297" t="str">
        <f t="shared" si="55"/>
        <v>否</v>
      </c>
      <c r="G1084" s="194" t="str">
        <f t="shared" si="56"/>
        <v>项</v>
      </c>
    </row>
    <row r="1085" ht="36" customHeight="1" spans="1:7">
      <c r="A1085" s="451">
        <v>2150517</v>
      </c>
      <c r="B1085" s="461" t="s">
        <v>1970</v>
      </c>
      <c r="C1085" s="360">
        <v>120</v>
      </c>
      <c r="D1085" s="360"/>
      <c r="E1085" s="361">
        <f t="shared" si="54"/>
        <v>-1</v>
      </c>
      <c r="F1085" s="297" t="str">
        <f t="shared" si="55"/>
        <v>是</v>
      </c>
      <c r="G1085" s="194" t="str">
        <f t="shared" si="56"/>
        <v>项</v>
      </c>
    </row>
    <row r="1086" ht="36" customHeight="1" spans="1:7">
      <c r="A1086" s="451">
        <v>2150550</v>
      </c>
      <c r="B1086" s="461" t="s">
        <v>158</v>
      </c>
      <c r="C1086" s="360">
        <v>0</v>
      </c>
      <c r="D1086" s="360">
        <v>0</v>
      </c>
      <c r="E1086" s="361" t="str">
        <f t="shared" si="54"/>
        <v/>
      </c>
      <c r="F1086" s="297" t="str">
        <f t="shared" si="55"/>
        <v>否</v>
      </c>
      <c r="G1086" s="194" t="str">
        <f t="shared" si="56"/>
        <v>项</v>
      </c>
    </row>
    <row r="1087" ht="36" customHeight="1" spans="1:7">
      <c r="A1087" s="449" t="s">
        <v>1971</v>
      </c>
      <c r="B1087" s="328" t="s">
        <v>1972</v>
      </c>
      <c r="C1087" s="360"/>
      <c r="D1087" s="360"/>
      <c r="E1087" s="361" t="str">
        <f t="shared" si="54"/>
        <v/>
      </c>
      <c r="F1087" s="297" t="str">
        <f t="shared" si="55"/>
        <v>否</v>
      </c>
      <c r="G1087" s="194" t="str">
        <f t="shared" si="56"/>
        <v>项</v>
      </c>
    </row>
    <row r="1088" ht="36" customHeight="1" spans="1:7">
      <c r="A1088" s="448" t="s">
        <v>1973</v>
      </c>
      <c r="B1088" s="322" t="s">
        <v>1974</v>
      </c>
      <c r="C1088" s="357">
        <f>SUM(C1089:C1094)</f>
        <v>0</v>
      </c>
      <c r="D1088" s="357">
        <f>SUM(D1089:D1094)</f>
        <v>0</v>
      </c>
      <c r="E1088" s="358" t="str">
        <f t="shared" si="54"/>
        <v/>
      </c>
      <c r="F1088" s="297" t="str">
        <f t="shared" si="55"/>
        <v>否</v>
      </c>
      <c r="G1088" s="194" t="str">
        <f t="shared" si="56"/>
        <v>款</v>
      </c>
    </row>
    <row r="1089" ht="36" customHeight="1" spans="1:7">
      <c r="A1089" s="449" t="s">
        <v>1975</v>
      </c>
      <c r="B1089" s="328" t="s">
        <v>140</v>
      </c>
      <c r="C1089" s="360"/>
      <c r="D1089" s="360"/>
      <c r="E1089" s="361" t="str">
        <f t="shared" si="54"/>
        <v/>
      </c>
      <c r="F1089" s="297" t="str">
        <f t="shared" si="55"/>
        <v>否</v>
      </c>
      <c r="G1089" s="194" t="str">
        <f t="shared" si="56"/>
        <v>项</v>
      </c>
    </row>
    <row r="1090" ht="36" customHeight="1" spans="1:7">
      <c r="A1090" s="449" t="s">
        <v>1976</v>
      </c>
      <c r="B1090" s="328" t="s">
        <v>142</v>
      </c>
      <c r="C1090" s="360">
        <v>0</v>
      </c>
      <c r="D1090" s="360">
        <v>0</v>
      </c>
      <c r="E1090" s="361" t="str">
        <f t="shared" si="54"/>
        <v/>
      </c>
      <c r="F1090" s="297" t="str">
        <f t="shared" si="55"/>
        <v>否</v>
      </c>
      <c r="G1090" s="194" t="str">
        <f t="shared" si="56"/>
        <v>项</v>
      </c>
    </row>
    <row r="1091" ht="36" customHeight="1" spans="1:7">
      <c r="A1091" s="449" t="s">
        <v>1977</v>
      </c>
      <c r="B1091" s="328" t="s">
        <v>144</v>
      </c>
      <c r="C1091" s="360">
        <v>0</v>
      </c>
      <c r="D1091" s="360">
        <v>0</v>
      </c>
      <c r="E1091" s="361" t="str">
        <f t="shared" si="54"/>
        <v/>
      </c>
      <c r="F1091" s="297" t="str">
        <f t="shared" si="55"/>
        <v>否</v>
      </c>
      <c r="G1091" s="194" t="str">
        <f t="shared" si="56"/>
        <v>项</v>
      </c>
    </row>
    <row r="1092" ht="36" customHeight="1" spans="1:7">
      <c r="A1092" s="449" t="s">
        <v>1978</v>
      </c>
      <c r="B1092" s="328" t="s">
        <v>1979</v>
      </c>
      <c r="C1092" s="360">
        <v>0</v>
      </c>
      <c r="D1092" s="360">
        <v>0</v>
      </c>
      <c r="E1092" s="361" t="str">
        <f t="shared" si="54"/>
        <v/>
      </c>
      <c r="F1092" s="297" t="str">
        <f t="shared" si="55"/>
        <v>否</v>
      </c>
      <c r="G1092" s="194" t="str">
        <f t="shared" si="56"/>
        <v>项</v>
      </c>
    </row>
    <row r="1093" ht="36" customHeight="1" spans="1:7">
      <c r="A1093" s="449" t="s">
        <v>1980</v>
      </c>
      <c r="B1093" s="328" t="s">
        <v>1981</v>
      </c>
      <c r="C1093" s="360">
        <v>0</v>
      </c>
      <c r="D1093" s="360">
        <v>0</v>
      </c>
      <c r="E1093" s="361" t="str">
        <f t="shared" si="54"/>
        <v/>
      </c>
      <c r="F1093" s="297" t="str">
        <f t="shared" si="55"/>
        <v>否</v>
      </c>
      <c r="G1093" s="194" t="str">
        <f t="shared" si="56"/>
        <v>项</v>
      </c>
    </row>
    <row r="1094" ht="36" customHeight="1" spans="1:7">
      <c r="A1094" s="449" t="s">
        <v>1982</v>
      </c>
      <c r="B1094" s="328" t="s">
        <v>1983</v>
      </c>
      <c r="C1094" s="360"/>
      <c r="D1094" s="360"/>
      <c r="E1094" s="361" t="str">
        <f t="shared" si="54"/>
        <v/>
      </c>
      <c r="F1094" s="297" t="str">
        <f t="shared" si="55"/>
        <v>否</v>
      </c>
      <c r="G1094" s="194" t="str">
        <f t="shared" si="56"/>
        <v>项</v>
      </c>
    </row>
    <row r="1095" ht="36" customHeight="1" spans="1:7">
      <c r="A1095" s="448" t="s">
        <v>1984</v>
      </c>
      <c r="B1095" s="322" t="s">
        <v>1985</v>
      </c>
      <c r="C1095" s="357">
        <f>SUM(C1096:C1102)</f>
        <v>260</v>
      </c>
      <c r="D1095" s="357">
        <f>SUM(D1096:D1102)</f>
        <v>0</v>
      </c>
      <c r="E1095" s="358">
        <f t="shared" si="54"/>
        <v>-1</v>
      </c>
      <c r="F1095" s="297" t="str">
        <f t="shared" si="55"/>
        <v>是</v>
      </c>
      <c r="G1095" s="194" t="str">
        <f t="shared" si="56"/>
        <v>款</v>
      </c>
    </row>
    <row r="1096" ht="36" customHeight="1" spans="1:7">
      <c r="A1096" s="449" t="s">
        <v>1986</v>
      </c>
      <c r="B1096" s="328" t="s">
        <v>140</v>
      </c>
      <c r="C1096" s="360">
        <v>0</v>
      </c>
      <c r="D1096" s="360">
        <v>0</v>
      </c>
      <c r="E1096" s="361" t="str">
        <f t="shared" si="54"/>
        <v/>
      </c>
      <c r="F1096" s="297" t="str">
        <f t="shared" si="55"/>
        <v>否</v>
      </c>
      <c r="G1096" s="194" t="str">
        <f t="shared" si="56"/>
        <v>项</v>
      </c>
    </row>
    <row r="1097" ht="36" customHeight="1" spans="1:7">
      <c r="A1097" s="449" t="s">
        <v>1987</v>
      </c>
      <c r="B1097" s="328" t="s">
        <v>142</v>
      </c>
      <c r="C1097" s="360">
        <v>0</v>
      </c>
      <c r="D1097" s="360">
        <v>0</v>
      </c>
      <c r="E1097" s="361" t="str">
        <f t="shared" si="54"/>
        <v/>
      </c>
      <c r="F1097" s="297" t="str">
        <f t="shared" si="55"/>
        <v>否</v>
      </c>
      <c r="G1097" s="194" t="str">
        <f t="shared" si="56"/>
        <v>项</v>
      </c>
    </row>
    <row r="1098" ht="36" customHeight="1" spans="1:7">
      <c r="A1098" s="449" t="s">
        <v>1988</v>
      </c>
      <c r="B1098" s="328" t="s">
        <v>144</v>
      </c>
      <c r="C1098" s="360">
        <v>0</v>
      </c>
      <c r="D1098" s="360">
        <v>0</v>
      </c>
      <c r="E1098" s="361" t="str">
        <f t="shared" si="54"/>
        <v/>
      </c>
      <c r="F1098" s="297" t="str">
        <f t="shared" si="55"/>
        <v>否</v>
      </c>
      <c r="G1098" s="194" t="str">
        <f t="shared" si="56"/>
        <v>项</v>
      </c>
    </row>
    <row r="1099" ht="36" customHeight="1" spans="1:7">
      <c r="A1099" s="449" t="s">
        <v>1989</v>
      </c>
      <c r="B1099" s="328" t="s">
        <v>1990</v>
      </c>
      <c r="C1099" s="360">
        <v>0</v>
      </c>
      <c r="D1099" s="360">
        <v>0</v>
      </c>
      <c r="E1099" s="361" t="str">
        <f t="shared" si="54"/>
        <v/>
      </c>
      <c r="F1099" s="297" t="str">
        <f t="shared" si="55"/>
        <v>否</v>
      </c>
      <c r="G1099" s="194" t="str">
        <f t="shared" si="56"/>
        <v>项</v>
      </c>
    </row>
    <row r="1100" ht="36" customHeight="1" spans="1:7">
      <c r="A1100" s="449" t="s">
        <v>1991</v>
      </c>
      <c r="B1100" s="328" t="s">
        <v>1992</v>
      </c>
      <c r="C1100" s="360">
        <v>260</v>
      </c>
      <c r="D1100" s="360"/>
      <c r="E1100" s="361">
        <f t="shared" si="54"/>
        <v>-1</v>
      </c>
      <c r="F1100" s="297" t="str">
        <f t="shared" si="55"/>
        <v>是</v>
      </c>
      <c r="G1100" s="194" t="str">
        <f t="shared" si="56"/>
        <v>项</v>
      </c>
    </row>
    <row r="1101" ht="36" customHeight="1" spans="1:7">
      <c r="A1101" s="451">
        <v>2150806</v>
      </c>
      <c r="B1101" s="458" t="s">
        <v>1993</v>
      </c>
      <c r="C1101" s="360">
        <v>0</v>
      </c>
      <c r="D1101" s="360">
        <v>0</v>
      </c>
      <c r="E1101" s="361" t="str">
        <f t="shared" si="54"/>
        <v/>
      </c>
      <c r="F1101" s="297" t="str">
        <f t="shared" si="55"/>
        <v>否</v>
      </c>
      <c r="G1101" s="194" t="str">
        <f t="shared" si="56"/>
        <v>项</v>
      </c>
    </row>
    <row r="1102" ht="36" customHeight="1" spans="1:7">
      <c r="A1102" s="449" t="s">
        <v>1994</v>
      </c>
      <c r="B1102" s="328" t="s">
        <v>1995</v>
      </c>
      <c r="C1102" s="360"/>
      <c r="D1102" s="360"/>
      <c r="E1102" s="361" t="str">
        <f t="shared" si="54"/>
        <v/>
      </c>
      <c r="F1102" s="297" t="str">
        <f t="shared" si="55"/>
        <v>否</v>
      </c>
      <c r="G1102" s="194" t="str">
        <f t="shared" si="56"/>
        <v>项</v>
      </c>
    </row>
    <row r="1103" ht="36" customHeight="1" spans="1:7">
      <c r="A1103" s="448" t="s">
        <v>1996</v>
      </c>
      <c r="B1103" s="322" t="s">
        <v>1997</v>
      </c>
      <c r="C1103" s="357">
        <f>SUM(C1104:C1108)</f>
        <v>0</v>
      </c>
      <c r="D1103" s="357">
        <f>SUM(D1104:D1108)</f>
        <v>0</v>
      </c>
      <c r="E1103" s="358" t="str">
        <f t="shared" si="54"/>
        <v/>
      </c>
      <c r="F1103" s="297" t="str">
        <f t="shared" si="55"/>
        <v>否</v>
      </c>
      <c r="G1103" s="194" t="str">
        <f t="shared" si="56"/>
        <v>款</v>
      </c>
    </row>
    <row r="1104" ht="36" customHeight="1" spans="1:7">
      <c r="A1104" s="449" t="s">
        <v>1998</v>
      </c>
      <c r="B1104" s="328" t="s">
        <v>1999</v>
      </c>
      <c r="C1104" s="360">
        <v>0</v>
      </c>
      <c r="D1104" s="360">
        <v>0</v>
      </c>
      <c r="E1104" s="361" t="str">
        <f t="shared" si="54"/>
        <v/>
      </c>
      <c r="F1104" s="297" t="str">
        <f t="shared" si="55"/>
        <v>否</v>
      </c>
      <c r="G1104" s="194" t="str">
        <f t="shared" si="56"/>
        <v>项</v>
      </c>
    </row>
    <row r="1105" ht="36" customHeight="1" spans="1:7">
      <c r="A1105" s="449" t="s">
        <v>2000</v>
      </c>
      <c r="B1105" s="328" t="s">
        <v>2001</v>
      </c>
      <c r="C1105" s="360">
        <v>0</v>
      </c>
      <c r="D1105" s="360">
        <v>0</v>
      </c>
      <c r="E1105" s="361" t="str">
        <f t="shared" si="54"/>
        <v/>
      </c>
      <c r="F1105" s="297" t="str">
        <f t="shared" si="55"/>
        <v>否</v>
      </c>
      <c r="G1105" s="194" t="str">
        <f t="shared" si="56"/>
        <v>项</v>
      </c>
    </row>
    <row r="1106" ht="36" customHeight="1" spans="1:7">
      <c r="A1106" s="449" t="s">
        <v>2002</v>
      </c>
      <c r="B1106" s="328" t="s">
        <v>2003</v>
      </c>
      <c r="C1106" s="360">
        <v>0</v>
      </c>
      <c r="D1106" s="360">
        <v>0</v>
      </c>
      <c r="E1106" s="361" t="str">
        <f t="shared" ref="E1106:E1169" si="57">IF(C1106&gt;0,D1106/C1106-1,IF(C1106&lt;0,-(D1106/C1106-1),""))</f>
        <v/>
      </c>
      <c r="F1106" s="297" t="str">
        <f t="shared" si="55"/>
        <v>否</v>
      </c>
      <c r="G1106" s="194" t="str">
        <f t="shared" si="56"/>
        <v>项</v>
      </c>
    </row>
    <row r="1107" ht="36" customHeight="1" spans="1:7">
      <c r="A1107" s="449" t="s">
        <v>2004</v>
      </c>
      <c r="B1107" s="328" t="s">
        <v>2005</v>
      </c>
      <c r="C1107" s="360">
        <v>0</v>
      </c>
      <c r="D1107" s="360">
        <v>0</v>
      </c>
      <c r="E1107" s="361" t="str">
        <f t="shared" si="57"/>
        <v/>
      </c>
      <c r="F1107" s="297" t="str">
        <f t="shared" si="55"/>
        <v>否</v>
      </c>
      <c r="G1107" s="194" t="str">
        <f t="shared" si="56"/>
        <v>项</v>
      </c>
    </row>
    <row r="1108" ht="36" customHeight="1" spans="1:7">
      <c r="A1108" s="449" t="s">
        <v>2006</v>
      </c>
      <c r="B1108" s="328" t="s">
        <v>2007</v>
      </c>
      <c r="C1108" s="360"/>
      <c r="D1108" s="360"/>
      <c r="E1108" s="361" t="str">
        <f t="shared" si="57"/>
        <v/>
      </c>
      <c r="F1108" s="297" t="str">
        <f t="shared" si="55"/>
        <v>否</v>
      </c>
      <c r="G1108" s="194" t="str">
        <f t="shared" si="56"/>
        <v>项</v>
      </c>
    </row>
    <row r="1109" ht="36" customHeight="1" spans="1:7">
      <c r="A1109" s="448" t="s">
        <v>2008</v>
      </c>
      <c r="B1109" s="453" t="s">
        <v>530</v>
      </c>
      <c r="C1109" s="462"/>
      <c r="D1109" s="462"/>
      <c r="E1109" s="358" t="str">
        <f t="shared" si="57"/>
        <v/>
      </c>
      <c r="F1109" s="297" t="str">
        <f t="shared" si="55"/>
        <v>否</v>
      </c>
      <c r="G1109" s="194" t="str">
        <f t="shared" si="56"/>
        <v>项</v>
      </c>
    </row>
    <row r="1110" ht="36" customHeight="1" spans="1:7">
      <c r="A1110" s="448" t="s">
        <v>98</v>
      </c>
      <c r="B1110" s="322" t="s">
        <v>99</v>
      </c>
      <c r="C1110" s="357">
        <f>SUM(C1111,C1121,C1127)</f>
        <v>200</v>
      </c>
      <c r="D1110" s="357">
        <f>SUM(D1111,D1121,D1127)</f>
        <v>166</v>
      </c>
      <c r="E1110" s="358">
        <f t="shared" si="57"/>
        <v>-0.17</v>
      </c>
      <c r="F1110" s="297" t="str">
        <f t="shared" si="55"/>
        <v>是</v>
      </c>
      <c r="G1110" s="194" t="str">
        <f t="shared" si="56"/>
        <v>类</v>
      </c>
    </row>
    <row r="1111" ht="36" customHeight="1" spans="1:7">
      <c r="A1111" s="448" t="s">
        <v>2009</v>
      </c>
      <c r="B1111" s="322" t="s">
        <v>2010</v>
      </c>
      <c r="C1111" s="357">
        <f>SUM(C1112:C1120)</f>
        <v>190</v>
      </c>
      <c r="D1111" s="357">
        <f>SUM(D1112:D1120)</f>
        <v>0</v>
      </c>
      <c r="E1111" s="358">
        <f t="shared" si="57"/>
        <v>-1</v>
      </c>
      <c r="F1111" s="297" t="str">
        <f t="shared" si="55"/>
        <v>是</v>
      </c>
      <c r="G1111" s="194" t="str">
        <f t="shared" si="56"/>
        <v>款</v>
      </c>
    </row>
    <row r="1112" ht="36" customHeight="1" spans="1:7">
      <c r="A1112" s="449" t="s">
        <v>2011</v>
      </c>
      <c r="B1112" s="328" t="s">
        <v>140</v>
      </c>
      <c r="C1112" s="360">
        <v>169</v>
      </c>
      <c r="D1112" s="360"/>
      <c r="E1112" s="361">
        <f t="shared" si="57"/>
        <v>-1</v>
      </c>
      <c r="F1112" s="297" t="str">
        <f t="shared" si="55"/>
        <v>是</v>
      </c>
      <c r="G1112" s="194" t="str">
        <f t="shared" si="56"/>
        <v>项</v>
      </c>
    </row>
    <row r="1113" ht="36" customHeight="1" spans="1:7">
      <c r="A1113" s="449" t="s">
        <v>2012</v>
      </c>
      <c r="B1113" s="328" t="s">
        <v>142</v>
      </c>
      <c r="C1113" s="360">
        <v>1</v>
      </c>
      <c r="D1113" s="360">
        <v>0</v>
      </c>
      <c r="E1113" s="361">
        <f t="shared" si="57"/>
        <v>-1</v>
      </c>
      <c r="F1113" s="297" t="str">
        <f t="shared" si="55"/>
        <v>是</v>
      </c>
      <c r="G1113" s="194" t="str">
        <f t="shared" si="56"/>
        <v>项</v>
      </c>
    </row>
    <row r="1114" ht="36" customHeight="1" spans="1:7">
      <c r="A1114" s="449" t="s">
        <v>2013</v>
      </c>
      <c r="B1114" s="328" t="s">
        <v>144</v>
      </c>
      <c r="C1114" s="360">
        <v>0</v>
      </c>
      <c r="D1114" s="360">
        <v>0</v>
      </c>
      <c r="E1114" s="361" t="str">
        <f t="shared" si="57"/>
        <v/>
      </c>
      <c r="F1114" s="297" t="str">
        <f t="shared" si="55"/>
        <v>否</v>
      </c>
      <c r="G1114" s="194" t="str">
        <f t="shared" si="56"/>
        <v>项</v>
      </c>
    </row>
    <row r="1115" ht="36" customHeight="1" spans="1:7">
      <c r="A1115" s="449" t="s">
        <v>2014</v>
      </c>
      <c r="B1115" s="328" t="s">
        <v>2015</v>
      </c>
      <c r="C1115" s="360">
        <v>0</v>
      </c>
      <c r="D1115" s="360">
        <v>0</v>
      </c>
      <c r="E1115" s="361" t="str">
        <f t="shared" si="57"/>
        <v/>
      </c>
      <c r="F1115" s="297" t="str">
        <f t="shared" si="55"/>
        <v>否</v>
      </c>
      <c r="G1115" s="194" t="str">
        <f t="shared" si="56"/>
        <v>项</v>
      </c>
    </row>
    <row r="1116" ht="36" customHeight="1" spans="1:7">
      <c r="A1116" s="449" t="s">
        <v>2016</v>
      </c>
      <c r="B1116" s="328" t="s">
        <v>2017</v>
      </c>
      <c r="C1116" s="360">
        <v>0</v>
      </c>
      <c r="D1116" s="360">
        <v>0</v>
      </c>
      <c r="E1116" s="361" t="str">
        <f t="shared" si="57"/>
        <v/>
      </c>
      <c r="F1116" s="297" t="str">
        <f t="shared" si="55"/>
        <v>否</v>
      </c>
      <c r="G1116" s="194" t="str">
        <f t="shared" si="56"/>
        <v>项</v>
      </c>
    </row>
    <row r="1117" ht="36" customHeight="1" spans="1:7">
      <c r="A1117" s="449" t="s">
        <v>2018</v>
      </c>
      <c r="B1117" s="328" t="s">
        <v>2019</v>
      </c>
      <c r="C1117" s="360">
        <v>0</v>
      </c>
      <c r="D1117" s="360">
        <v>0</v>
      </c>
      <c r="E1117" s="361" t="str">
        <f t="shared" si="57"/>
        <v/>
      </c>
      <c r="F1117" s="297" t="str">
        <f t="shared" si="55"/>
        <v>否</v>
      </c>
      <c r="G1117" s="194" t="str">
        <f t="shared" si="56"/>
        <v>项</v>
      </c>
    </row>
    <row r="1118" ht="36" customHeight="1" spans="1:7">
      <c r="A1118" s="449" t="s">
        <v>2020</v>
      </c>
      <c r="B1118" s="328" t="s">
        <v>2021</v>
      </c>
      <c r="C1118" s="360">
        <v>0</v>
      </c>
      <c r="D1118" s="360">
        <v>0</v>
      </c>
      <c r="E1118" s="361" t="str">
        <f t="shared" si="57"/>
        <v/>
      </c>
      <c r="F1118" s="297" t="str">
        <f t="shared" si="55"/>
        <v>否</v>
      </c>
      <c r="G1118" s="194" t="str">
        <f t="shared" si="56"/>
        <v>项</v>
      </c>
    </row>
    <row r="1119" ht="36" customHeight="1" spans="1:7">
      <c r="A1119" s="449" t="s">
        <v>2022</v>
      </c>
      <c r="B1119" s="328" t="s">
        <v>158</v>
      </c>
      <c r="C1119" s="360">
        <v>0</v>
      </c>
      <c r="D1119" s="360">
        <v>0</v>
      </c>
      <c r="E1119" s="361" t="str">
        <f t="shared" si="57"/>
        <v/>
      </c>
      <c r="F1119" s="297" t="str">
        <f t="shared" si="55"/>
        <v>否</v>
      </c>
      <c r="G1119" s="194" t="str">
        <f t="shared" si="56"/>
        <v>项</v>
      </c>
    </row>
    <row r="1120" ht="36" customHeight="1" spans="1:7">
      <c r="A1120" s="449" t="s">
        <v>2023</v>
      </c>
      <c r="B1120" s="328" t="s">
        <v>2024</v>
      </c>
      <c r="C1120" s="360">
        <v>20</v>
      </c>
      <c r="D1120" s="360"/>
      <c r="E1120" s="361">
        <f t="shared" si="57"/>
        <v>-1</v>
      </c>
      <c r="F1120" s="297" t="str">
        <f t="shared" si="55"/>
        <v>是</v>
      </c>
      <c r="G1120" s="194" t="str">
        <f t="shared" si="56"/>
        <v>项</v>
      </c>
    </row>
    <row r="1121" ht="36" customHeight="1" spans="1:7">
      <c r="A1121" s="448" t="s">
        <v>2025</v>
      </c>
      <c r="B1121" s="322" t="s">
        <v>2026</v>
      </c>
      <c r="C1121" s="357">
        <f>SUM(C1122:C1126)</f>
        <v>10</v>
      </c>
      <c r="D1121" s="357">
        <f>SUM(D1122:D1126)</f>
        <v>166</v>
      </c>
      <c r="E1121" s="358">
        <f t="shared" si="57"/>
        <v>15.6</v>
      </c>
      <c r="F1121" s="297" t="str">
        <f t="shared" si="55"/>
        <v>是</v>
      </c>
      <c r="G1121" s="194" t="str">
        <f t="shared" si="56"/>
        <v>款</v>
      </c>
    </row>
    <row r="1122" ht="36" customHeight="1" spans="1:7">
      <c r="A1122" s="449" t="s">
        <v>2027</v>
      </c>
      <c r="B1122" s="328" t="s">
        <v>140</v>
      </c>
      <c r="C1122" s="360">
        <v>0</v>
      </c>
      <c r="D1122" s="360">
        <v>0</v>
      </c>
      <c r="E1122" s="361" t="str">
        <f t="shared" si="57"/>
        <v/>
      </c>
      <c r="F1122" s="297" t="str">
        <f t="shared" si="55"/>
        <v>否</v>
      </c>
      <c r="G1122" s="194" t="str">
        <f t="shared" si="56"/>
        <v>项</v>
      </c>
    </row>
    <row r="1123" ht="36" customHeight="1" spans="1:7">
      <c r="A1123" s="449" t="s">
        <v>2028</v>
      </c>
      <c r="B1123" s="328" t="s">
        <v>142</v>
      </c>
      <c r="C1123" s="360">
        <v>0</v>
      </c>
      <c r="D1123" s="360">
        <v>165</v>
      </c>
      <c r="E1123" s="361" t="str">
        <f t="shared" si="57"/>
        <v/>
      </c>
      <c r="F1123" s="297" t="str">
        <f t="shared" si="55"/>
        <v>是</v>
      </c>
      <c r="G1123" s="194" t="str">
        <f t="shared" si="56"/>
        <v>项</v>
      </c>
    </row>
    <row r="1124" ht="36" customHeight="1" spans="1:7">
      <c r="A1124" s="449" t="s">
        <v>2029</v>
      </c>
      <c r="B1124" s="328" t="s">
        <v>144</v>
      </c>
      <c r="C1124" s="360">
        <v>0</v>
      </c>
      <c r="D1124" s="360">
        <v>1</v>
      </c>
      <c r="E1124" s="361" t="str">
        <f t="shared" si="57"/>
        <v/>
      </c>
      <c r="F1124" s="297" t="str">
        <f t="shared" si="55"/>
        <v>是</v>
      </c>
      <c r="G1124" s="194" t="str">
        <f t="shared" si="56"/>
        <v>项</v>
      </c>
    </row>
    <row r="1125" ht="36" customHeight="1" spans="1:7">
      <c r="A1125" s="449" t="s">
        <v>2030</v>
      </c>
      <c r="B1125" s="328" t="s">
        <v>2031</v>
      </c>
      <c r="C1125" s="360">
        <v>0</v>
      </c>
      <c r="D1125" s="360">
        <v>0</v>
      </c>
      <c r="E1125" s="361" t="str">
        <f t="shared" si="57"/>
        <v/>
      </c>
      <c r="F1125" s="297" t="str">
        <f t="shared" si="55"/>
        <v>否</v>
      </c>
      <c r="G1125" s="194" t="str">
        <f t="shared" si="56"/>
        <v>项</v>
      </c>
    </row>
    <row r="1126" ht="36" customHeight="1" spans="1:7">
      <c r="A1126" s="449" t="s">
        <v>2032</v>
      </c>
      <c r="B1126" s="328" t="s">
        <v>2033</v>
      </c>
      <c r="C1126" s="360">
        <v>10</v>
      </c>
      <c r="D1126" s="360"/>
      <c r="E1126" s="361">
        <f t="shared" si="57"/>
        <v>-1</v>
      </c>
      <c r="F1126" s="297" t="str">
        <f t="shared" si="55"/>
        <v>是</v>
      </c>
      <c r="G1126" s="194" t="str">
        <f t="shared" si="56"/>
        <v>项</v>
      </c>
    </row>
    <row r="1127" ht="36" customHeight="1" spans="1:7">
      <c r="A1127" s="448" t="s">
        <v>2034</v>
      </c>
      <c r="B1127" s="322" t="s">
        <v>2035</v>
      </c>
      <c r="C1127" s="357">
        <f>SUM(C1128:C1129)</f>
        <v>0</v>
      </c>
      <c r="D1127" s="357">
        <f>SUM(D1128:D1129)</f>
        <v>0</v>
      </c>
      <c r="E1127" s="358" t="str">
        <f t="shared" si="57"/>
        <v/>
      </c>
      <c r="F1127" s="297" t="str">
        <f t="shared" si="55"/>
        <v>否</v>
      </c>
      <c r="G1127" s="194" t="str">
        <f t="shared" si="56"/>
        <v>款</v>
      </c>
    </row>
    <row r="1128" ht="36" customHeight="1" spans="1:7">
      <c r="A1128" s="449" t="s">
        <v>2036</v>
      </c>
      <c r="B1128" s="328" t="s">
        <v>2037</v>
      </c>
      <c r="C1128" s="360">
        <v>0</v>
      </c>
      <c r="D1128" s="360">
        <v>0</v>
      </c>
      <c r="E1128" s="361" t="str">
        <f t="shared" si="57"/>
        <v/>
      </c>
      <c r="F1128" s="297" t="str">
        <f t="shared" si="55"/>
        <v>否</v>
      </c>
      <c r="G1128" s="194" t="str">
        <f t="shared" si="56"/>
        <v>项</v>
      </c>
    </row>
    <row r="1129" ht="36" customHeight="1" spans="1:7">
      <c r="A1129" s="449" t="s">
        <v>2038</v>
      </c>
      <c r="B1129" s="328" t="s">
        <v>2039</v>
      </c>
      <c r="C1129" s="360"/>
      <c r="D1129" s="360"/>
      <c r="E1129" s="361" t="str">
        <f t="shared" si="57"/>
        <v/>
      </c>
      <c r="F1129" s="297" t="str">
        <f t="shared" si="55"/>
        <v>否</v>
      </c>
      <c r="G1129" s="194" t="str">
        <f t="shared" si="56"/>
        <v>项</v>
      </c>
    </row>
    <row r="1130" ht="36" customHeight="1" spans="1:7">
      <c r="A1130" s="452" t="s">
        <v>2040</v>
      </c>
      <c r="B1130" s="453" t="s">
        <v>530</v>
      </c>
      <c r="C1130" s="454"/>
      <c r="D1130" s="454"/>
      <c r="E1130" s="358" t="str">
        <f t="shared" si="57"/>
        <v/>
      </c>
      <c r="F1130" s="297" t="str">
        <f t="shared" si="55"/>
        <v>否</v>
      </c>
      <c r="G1130" s="194" t="str">
        <f t="shared" si="56"/>
        <v>项</v>
      </c>
    </row>
    <row r="1131" ht="36" customHeight="1" spans="1:7">
      <c r="A1131" s="448" t="s">
        <v>100</v>
      </c>
      <c r="B1131" s="322" t="s">
        <v>101</v>
      </c>
      <c r="C1131" s="357">
        <f>SUM(C1132,C1139,C1149,C1155,)</f>
        <v>0</v>
      </c>
      <c r="D1131" s="357">
        <f>SUM(D1132,D1139,D1149,D1155,)</f>
        <v>11</v>
      </c>
      <c r="E1131" s="358" t="str">
        <f t="shared" si="57"/>
        <v/>
      </c>
      <c r="F1131" s="297" t="str">
        <f t="shared" si="55"/>
        <v>是</v>
      </c>
      <c r="G1131" s="194" t="str">
        <f t="shared" si="56"/>
        <v>类</v>
      </c>
    </row>
    <row r="1132" ht="36" customHeight="1" spans="1:7">
      <c r="A1132" s="448" t="s">
        <v>2041</v>
      </c>
      <c r="B1132" s="322" t="s">
        <v>2042</v>
      </c>
      <c r="C1132" s="357">
        <f>SUM(C1133:C1138)</f>
        <v>0</v>
      </c>
      <c r="D1132" s="357">
        <f>SUM(D1133:D1138)</f>
        <v>0</v>
      </c>
      <c r="E1132" s="358" t="str">
        <f t="shared" si="57"/>
        <v/>
      </c>
      <c r="F1132" s="297" t="str">
        <f t="shared" si="55"/>
        <v>否</v>
      </c>
      <c r="G1132" s="194" t="str">
        <f t="shared" si="56"/>
        <v>款</v>
      </c>
    </row>
    <row r="1133" ht="36" customHeight="1" spans="1:7">
      <c r="A1133" s="449" t="s">
        <v>2043</v>
      </c>
      <c r="B1133" s="328" t="s">
        <v>140</v>
      </c>
      <c r="C1133" s="360">
        <v>0</v>
      </c>
      <c r="D1133" s="360">
        <v>0</v>
      </c>
      <c r="E1133" s="361" t="str">
        <f t="shared" si="57"/>
        <v/>
      </c>
      <c r="F1133" s="297" t="str">
        <f t="shared" si="55"/>
        <v>否</v>
      </c>
      <c r="G1133" s="194" t="str">
        <f t="shared" si="56"/>
        <v>项</v>
      </c>
    </row>
    <row r="1134" ht="36" customHeight="1" spans="1:7">
      <c r="A1134" s="449" t="s">
        <v>2044</v>
      </c>
      <c r="B1134" s="328" t="s">
        <v>142</v>
      </c>
      <c r="C1134" s="360">
        <v>0</v>
      </c>
      <c r="D1134" s="360">
        <v>0</v>
      </c>
      <c r="E1134" s="361" t="str">
        <f t="shared" si="57"/>
        <v/>
      </c>
      <c r="F1134" s="297" t="str">
        <f t="shared" si="55"/>
        <v>否</v>
      </c>
      <c r="G1134" s="194" t="str">
        <f t="shared" si="56"/>
        <v>项</v>
      </c>
    </row>
    <row r="1135" ht="36" customHeight="1" spans="1:7">
      <c r="A1135" s="449" t="s">
        <v>2045</v>
      </c>
      <c r="B1135" s="328" t="s">
        <v>144</v>
      </c>
      <c r="C1135" s="360">
        <v>0</v>
      </c>
      <c r="D1135" s="360">
        <v>0</v>
      </c>
      <c r="E1135" s="361" t="str">
        <f t="shared" si="57"/>
        <v/>
      </c>
      <c r="F1135" s="297" t="str">
        <f t="shared" si="55"/>
        <v>否</v>
      </c>
      <c r="G1135" s="194" t="str">
        <f t="shared" si="56"/>
        <v>项</v>
      </c>
    </row>
    <row r="1136" ht="36" customHeight="1" spans="1:7">
      <c r="A1136" s="449" t="s">
        <v>2046</v>
      </c>
      <c r="B1136" s="328" t="s">
        <v>2047</v>
      </c>
      <c r="C1136" s="360">
        <v>0</v>
      </c>
      <c r="D1136" s="360">
        <v>0</v>
      </c>
      <c r="E1136" s="361" t="str">
        <f t="shared" si="57"/>
        <v/>
      </c>
      <c r="F1136" s="297" t="str">
        <f t="shared" si="55"/>
        <v>否</v>
      </c>
      <c r="G1136" s="194" t="str">
        <f t="shared" si="56"/>
        <v>项</v>
      </c>
    </row>
    <row r="1137" ht="36" customHeight="1" spans="1:7">
      <c r="A1137" s="449" t="s">
        <v>2048</v>
      </c>
      <c r="B1137" s="328" t="s">
        <v>158</v>
      </c>
      <c r="C1137" s="360">
        <v>0</v>
      </c>
      <c r="D1137" s="360">
        <v>0</v>
      </c>
      <c r="E1137" s="361" t="str">
        <f t="shared" si="57"/>
        <v/>
      </c>
      <c r="F1137" s="297" t="str">
        <f t="shared" si="55"/>
        <v>否</v>
      </c>
      <c r="G1137" s="194" t="str">
        <f t="shared" si="56"/>
        <v>项</v>
      </c>
    </row>
    <row r="1138" ht="36" customHeight="1" spans="1:7">
      <c r="A1138" s="449" t="s">
        <v>2049</v>
      </c>
      <c r="B1138" s="328" t="s">
        <v>2050</v>
      </c>
      <c r="C1138" s="360">
        <v>0</v>
      </c>
      <c r="D1138" s="360">
        <v>0</v>
      </c>
      <c r="E1138" s="361" t="str">
        <f t="shared" si="57"/>
        <v/>
      </c>
      <c r="F1138" s="297" t="str">
        <f t="shared" si="55"/>
        <v>否</v>
      </c>
      <c r="G1138" s="194" t="str">
        <f t="shared" si="56"/>
        <v>项</v>
      </c>
    </row>
    <row r="1139" ht="36" customHeight="1" spans="1:7">
      <c r="A1139" s="329">
        <v>21702</v>
      </c>
      <c r="B1139" s="463" t="s">
        <v>2051</v>
      </c>
      <c r="C1139" s="357">
        <f>SUM(C1140:C1148)</f>
        <v>0</v>
      </c>
      <c r="D1139" s="357">
        <f>SUM(D1140:D1148)</f>
        <v>0</v>
      </c>
      <c r="E1139" s="358" t="str">
        <f t="shared" si="57"/>
        <v/>
      </c>
      <c r="F1139" s="297" t="str">
        <f t="shared" ref="F1139:F1202" si="58">IF(LEN(A1139)=3,"是",IF(B1139&lt;&gt;"",IF(SUM(C1139:D1139)&lt;&gt;0,"是","否"),"是"))</f>
        <v>否</v>
      </c>
      <c r="G1139" s="194" t="str">
        <f t="shared" ref="G1139:G1202" si="59">IF(LEN(A1139)=3,"类",IF(LEN(A1139)=5,"款","项"))</f>
        <v>款</v>
      </c>
    </row>
    <row r="1140" ht="36" customHeight="1" spans="1:7">
      <c r="A1140" s="464">
        <v>2170201</v>
      </c>
      <c r="B1140" s="465" t="s">
        <v>2052</v>
      </c>
      <c r="C1140" s="360">
        <v>0</v>
      </c>
      <c r="D1140" s="360">
        <v>0</v>
      </c>
      <c r="E1140" s="361" t="str">
        <f t="shared" si="57"/>
        <v/>
      </c>
      <c r="F1140" s="297" t="str">
        <f t="shared" si="58"/>
        <v>否</v>
      </c>
      <c r="G1140" s="194" t="str">
        <f t="shared" si="59"/>
        <v>项</v>
      </c>
    </row>
    <row r="1141" ht="36" customHeight="1" spans="1:7">
      <c r="A1141" s="464">
        <v>2170202</v>
      </c>
      <c r="B1141" s="465" t="s">
        <v>2053</v>
      </c>
      <c r="C1141" s="360">
        <v>0</v>
      </c>
      <c r="D1141" s="360">
        <v>0</v>
      </c>
      <c r="E1141" s="361" t="str">
        <f t="shared" si="57"/>
        <v/>
      </c>
      <c r="F1141" s="297" t="str">
        <f t="shared" si="58"/>
        <v>否</v>
      </c>
      <c r="G1141" s="194" t="str">
        <f t="shared" si="59"/>
        <v>项</v>
      </c>
    </row>
    <row r="1142" ht="36" customHeight="1" spans="1:7">
      <c r="A1142" s="464">
        <v>2170203</v>
      </c>
      <c r="B1142" s="465" t="s">
        <v>2054</v>
      </c>
      <c r="C1142" s="360">
        <v>0</v>
      </c>
      <c r="D1142" s="360">
        <v>0</v>
      </c>
      <c r="E1142" s="361" t="str">
        <f t="shared" si="57"/>
        <v/>
      </c>
      <c r="F1142" s="297" t="str">
        <f t="shared" si="58"/>
        <v>否</v>
      </c>
      <c r="G1142" s="194" t="str">
        <f t="shared" si="59"/>
        <v>项</v>
      </c>
    </row>
    <row r="1143" ht="36" customHeight="1" spans="1:7">
      <c r="A1143" s="464">
        <v>2170204</v>
      </c>
      <c r="B1143" s="465" t="s">
        <v>2055</v>
      </c>
      <c r="C1143" s="360">
        <v>0</v>
      </c>
      <c r="D1143" s="360">
        <v>0</v>
      </c>
      <c r="E1143" s="361" t="str">
        <f t="shared" si="57"/>
        <v/>
      </c>
      <c r="F1143" s="297" t="str">
        <f t="shared" si="58"/>
        <v>否</v>
      </c>
      <c r="G1143" s="194" t="str">
        <f t="shared" si="59"/>
        <v>项</v>
      </c>
    </row>
    <row r="1144" ht="36" customHeight="1" spans="1:7">
      <c r="A1144" s="464">
        <v>2170205</v>
      </c>
      <c r="B1144" s="465" t="s">
        <v>2056</v>
      </c>
      <c r="C1144" s="360">
        <v>0</v>
      </c>
      <c r="D1144" s="360">
        <v>0</v>
      </c>
      <c r="E1144" s="361" t="str">
        <f t="shared" si="57"/>
        <v/>
      </c>
      <c r="F1144" s="297" t="str">
        <f t="shared" si="58"/>
        <v>否</v>
      </c>
      <c r="G1144" s="194" t="str">
        <f t="shared" si="59"/>
        <v>项</v>
      </c>
    </row>
    <row r="1145" ht="36" customHeight="1" spans="1:7">
      <c r="A1145" s="464">
        <v>2170206</v>
      </c>
      <c r="B1145" s="465" t="s">
        <v>2057</v>
      </c>
      <c r="C1145" s="360">
        <v>0</v>
      </c>
      <c r="D1145" s="360">
        <v>0</v>
      </c>
      <c r="E1145" s="361" t="str">
        <f t="shared" si="57"/>
        <v/>
      </c>
      <c r="F1145" s="297" t="str">
        <f t="shared" si="58"/>
        <v>否</v>
      </c>
      <c r="G1145" s="194" t="str">
        <f t="shared" si="59"/>
        <v>项</v>
      </c>
    </row>
    <row r="1146" ht="36" customHeight="1" spans="1:7">
      <c r="A1146" s="464">
        <v>2170207</v>
      </c>
      <c r="B1146" s="465" t="s">
        <v>2058</v>
      </c>
      <c r="C1146" s="360">
        <v>0</v>
      </c>
      <c r="D1146" s="360">
        <v>0</v>
      </c>
      <c r="E1146" s="361" t="str">
        <f t="shared" si="57"/>
        <v/>
      </c>
      <c r="F1146" s="297" t="str">
        <f t="shared" si="58"/>
        <v>否</v>
      </c>
      <c r="G1146" s="194" t="str">
        <f t="shared" si="59"/>
        <v>项</v>
      </c>
    </row>
    <row r="1147" ht="36" customHeight="1" spans="1:7">
      <c r="A1147" s="464">
        <v>2170208</v>
      </c>
      <c r="B1147" s="465" t="s">
        <v>2059</v>
      </c>
      <c r="C1147" s="360">
        <v>0</v>
      </c>
      <c r="D1147" s="360">
        <v>0</v>
      </c>
      <c r="E1147" s="361" t="str">
        <f t="shared" si="57"/>
        <v/>
      </c>
      <c r="F1147" s="297" t="str">
        <f t="shared" si="58"/>
        <v>否</v>
      </c>
      <c r="G1147" s="194" t="str">
        <f t="shared" si="59"/>
        <v>项</v>
      </c>
    </row>
    <row r="1148" ht="36" customHeight="1" spans="1:7">
      <c r="A1148" s="464">
        <v>2170299</v>
      </c>
      <c r="B1148" s="465" t="s">
        <v>2060</v>
      </c>
      <c r="C1148" s="360"/>
      <c r="D1148" s="360"/>
      <c r="E1148" s="361" t="str">
        <f t="shared" si="57"/>
        <v/>
      </c>
      <c r="F1148" s="297" t="str">
        <f t="shared" si="58"/>
        <v>否</v>
      </c>
      <c r="G1148" s="194" t="str">
        <f t="shared" si="59"/>
        <v>项</v>
      </c>
    </row>
    <row r="1149" ht="36" customHeight="1" spans="1:7">
      <c r="A1149" s="448" t="s">
        <v>2061</v>
      </c>
      <c r="B1149" s="322" t="s">
        <v>2062</v>
      </c>
      <c r="C1149" s="357">
        <f>SUM(C1150:C1154)</f>
        <v>0</v>
      </c>
      <c r="D1149" s="357">
        <f>SUM(D1150:D1154)</f>
        <v>11</v>
      </c>
      <c r="E1149" s="358" t="str">
        <f t="shared" si="57"/>
        <v/>
      </c>
      <c r="F1149" s="297" t="str">
        <f t="shared" si="58"/>
        <v>是</v>
      </c>
      <c r="G1149" s="194" t="str">
        <f t="shared" si="59"/>
        <v>款</v>
      </c>
    </row>
    <row r="1150" ht="36" customHeight="1" spans="1:7">
      <c r="A1150" s="449" t="s">
        <v>2063</v>
      </c>
      <c r="B1150" s="328" t="s">
        <v>2064</v>
      </c>
      <c r="C1150" s="360">
        <v>0</v>
      </c>
      <c r="D1150" s="360">
        <v>0</v>
      </c>
      <c r="E1150" s="361" t="str">
        <f t="shared" si="57"/>
        <v/>
      </c>
      <c r="F1150" s="297" t="str">
        <f t="shared" si="58"/>
        <v>否</v>
      </c>
      <c r="G1150" s="194" t="str">
        <f t="shared" si="59"/>
        <v>项</v>
      </c>
    </row>
    <row r="1151" ht="36" customHeight="1" spans="1:7">
      <c r="A1151" s="449" t="s">
        <v>2065</v>
      </c>
      <c r="B1151" s="328" t="s">
        <v>2066</v>
      </c>
      <c r="C1151" s="360">
        <v>0</v>
      </c>
      <c r="D1151" s="360">
        <v>11</v>
      </c>
      <c r="E1151" s="361" t="str">
        <f t="shared" si="57"/>
        <v/>
      </c>
      <c r="F1151" s="297" t="str">
        <f t="shared" si="58"/>
        <v>是</v>
      </c>
      <c r="G1151" s="194" t="str">
        <f t="shared" si="59"/>
        <v>项</v>
      </c>
    </row>
    <row r="1152" ht="36" customHeight="1" spans="1:7">
      <c r="A1152" s="449" t="s">
        <v>2067</v>
      </c>
      <c r="B1152" s="328" t="s">
        <v>2068</v>
      </c>
      <c r="C1152" s="360"/>
      <c r="D1152" s="360"/>
      <c r="E1152" s="361" t="str">
        <f t="shared" si="57"/>
        <v/>
      </c>
      <c r="F1152" s="297" t="str">
        <f t="shared" si="58"/>
        <v>否</v>
      </c>
      <c r="G1152" s="194" t="str">
        <f t="shared" si="59"/>
        <v>项</v>
      </c>
    </row>
    <row r="1153" ht="36" customHeight="1" spans="1:7">
      <c r="A1153" s="449" t="s">
        <v>2069</v>
      </c>
      <c r="B1153" s="328" t="s">
        <v>2070</v>
      </c>
      <c r="C1153" s="360">
        <v>0</v>
      </c>
      <c r="D1153" s="360">
        <v>0</v>
      </c>
      <c r="E1153" s="361" t="str">
        <f t="shared" si="57"/>
        <v/>
      </c>
      <c r="F1153" s="297" t="str">
        <f t="shared" si="58"/>
        <v>否</v>
      </c>
      <c r="G1153" s="194" t="str">
        <f t="shared" si="59"/>
        <v>项</v>
      </c>
    </row>
    <row r="1154" ht="36" customHeight="1" spans="1:7">
      <c r="A1154" s="449" t="s">
        <v>2071</v>
      </c>
      <c r="B1154" s="328" t="s">
        <v>2072</v>
      </c>
      <c r="C1154" s="360"/>
      <c r="D1154" s="360"/>
      <c r="E1154" s="361" t="str">
        <f t="shared" si="57"/>
        <v/>
      </c>
      <c r="F1154" s="297" t="str">
        <f t="shared" si="58"/>
        <v>否</v>
      </c>
      <c r="G1154" s="194" t="str">
        <f t="shared" si="59"/>
        <v>项</v>
      </c>
    </row>
    <row r="1155" ht="36" customHeight="1" spans="1:7">
      <c r="A1155" s="448" t="s">
        <v>2073</v>
      </c>
      <c r="B1155" s="322" t="s">
        <v>2074</v>
      </c>
      <c r="C1155" s="357">
        <f>SUM(C1156:C1157)</f>
        <v>0</v>
      </c>
      <c r="D1155" s="357">
        <f>SUM(D1156:D1157)</f>
        <v>0</v>
      </c>
      <c r="E1155" s="358" t="str">
        <f t="shared" si="57"/>
        <v/>
      </c>
      <c r="F1155" s="297" t="str">
        <f t="shared" si="58"/>
        <v>否</v>
      </c>
      <c r="G1155" s="194" t="str">
        <f t="shared" si="59"/>
        <v>款</v>
      </c>
    </row>
    <row r="1156" ht="36" customHeight="1" spans="1:7">
      <c r="A1156" s="326">
        <v>2179902</v>
      </c>
      <c r="B1156" s="328" t="s">
        <v>2075</v>
      </c>
      <c r="C1156" s="360">
        <v>0</v>
      </c>
      <c r="D1156" s="360">
        <v>0</v>
      </c>
      <c r="E1156" s="361" t="str">
        <f t="shared" si="57"/>
        <v/>
      </c>
      <c r="F1156" s="297" t="str">
        <f t="shared" si="58"/>
        <v>否</v>
      </c>
      <c r="G1156" s="194" t="str">
        <f t="shared" si="59"/>
        <v>项</v>
      </c>
    </row>
    <row r="1157" ht="36" customHeight="1" spans="1:7">
      <c r="A1157" s="326">
        <v>2179999</v>
      </c>
      <c r="B1157" s="328" t="s">
        <v>2072</v>
      </c>
      <c r="C1157" s="360"/>
      <c r="D1157" s="360"/>
      <c r="E1157" s="361" t="str">
        <f t="shared" si="57"/>
        <v/>
      </c>
      <c r="F1157" s="297" t="str">
        <f t="shared" si="58"/>
        <v>否</v>
      </c>
      <c r="G1157" s="194" t="str">
        <f t="shared" si="59"/>
        <v>项</v>
      </c>
    </row>
    <row r="1158" ht="36" customHeight="1" spans="1:7">
      <c r="A1158" s="329" t="s">
        <v>2076</v>
      </c>
      <c r="B1158" s="453" t="s">
        <v>530</v>
      </c>
      <c r="C1158" s="357"/>
      <c r="D1158" s="357"/>
      <c r="E1158" s="358" t="str">
        <f t="shared" si="57"/>
        <v/>
      </c>
      <c r="F1158" s="297" t="str">
        <f t="shared" si="58"/>
        <v>否</v>
      </c>
      <c r="G1158" s="194" t="str">
        <f t="shared" si="59"/>
        <v>项</v>
      </c>
    </row>
    <row r="1159" ht="36" customHeight="1" spans="1:7">
      <c r="A1159" s="448" t="s">
        <v>102</v>
      </c>
      <c r="B1159" s="322" t="s">
        <v>103</v>
      </c>
      <c r="C1159" s="357">
        <f>SUM(C1160,C1161,C1162,C1163,C1164,C1165,C1166,C1167,C1168)</f>
        <v>0</v>
      </c>
      <c r="D1159" s="357">
        <f>SUM(D1160,D1161,D1162,D1163,D1164,D1165,D1166,D1167,D1168)</f>
        <v>0</v>
      </c>
      <c r="E1159" s="358" t="str">
        <f t="shared" si="57"/>
        <v/>
      </c>
      <c r="F1159" s="297" t="str">
        <f t="shared" si="58"/>
        <v>是</v>
      </c>
      <c r="G1159" s="194" t="str">
        <f t="shared" si="59"/>
        <v>类</v>
      </c>
    </row>
    <row r="1160" ht="36" customHeight="1" spans="1:7">
      <c r="A1160" s="448" t="s">
        <v>2077</v>
      </c>
      <c r="B1160" s="322" t="s">
        <v>2078</v>
      </c>
      <c r="C1160" s="357">
        <v>0</v>
      </c>
      <c r="D1160" s="357">
        <v>0</v>
      </c>
      <c r="E1160" s="358" t="str">
        <f t="shared" si="57"/>
        <v/>
      </c>
      <c r="F1160" s="297" t="str">
        <f t="shared" si="58"/>
        <v>否</v>
      </c>
      <c r="G1160" s="194" t="str">
        <f t="shared" si="59"/>
        <v>款</v>
      </c>
    </row>
    <row r="1161" ht="36" customHeight="1" spans="1:7">
      <c r="A1161" s="448" t="s">
        <v>2079</v>
      </c>
      <c r="B1161" s="322" t="s">
        <v>2080</v>
      </c>
      <c r="C1161" s="357">
        <v>0</v>
      </c>
      <c r="D1161" s="357">
        <v>0</v>
      </c>
      <c r="E1161" s="358" t="str">
        <f t="shared" si="57"/>
        <v/>
      </c>
      <c r="F1161" s="297" t="str">
        <f t="shared" si="58"/>
        <v>否</v>
      </c>
      <c r="G1161" s="194" t="str">
        <f t="shared" si="59"/>
        <v>款</v>
      </c>
    </row>
    <row r="1162" ht="36" customHeight="1" spans="1:7">
      <c r="A1162" s="448" t="s">
        <v>2081</v>
      </c>
      <c r="B1162" s="322" t="s">
        <v>2082</v>
      </c>
      <c r="C1162" s="357">
        <v>0</v>
      </c>
      <c r="D1162" s="357">
        <v>0</v>
      </c>
      <c r="E1162" s="358" t="str">
        <f t="shared" si="57"/>
        <v/>
      </c>
      <c r="F1162" s="297" t="str">
        <f t="shared" si="58"/>
        <v>否</v>
      </c>
      <c r="G1162" s="194" t="str">
        <f t="shared" si="59"/>
        <v>款</v>
      </c>
    </row>
    <row r="1163" ht="36" customHeight="1" spans="1:7">
      <c r="A1163" s="448" t="s">
        <v>2083</v>
      </c>
      <c r="B1163" s="322" t="s">
        <v>2084</v>
      </c>
      <c r="C1163" s="357">
        <v>0</v>
      </c>
      <c r="D1163" s="357">
        <v>0</v>
      </c>
      <c r="E1163" s="358" t="str">
        <f t="shared" si="57"/>
        <v/>
      </c>
      <c r="F1163" s="297" t="str">
        <f t="shared" si="58"/>
        <v>否</v>
      </c>
      <c r="G1163" s="194" t="str">
        <f t="shared" si="59"/>
        <v>款</v>
      </c>
    </row>
    <row r="1164" ht="36" customHeight="1" spans="1:7">
      <c r="A1164" s="448" t="s">
        <v>2085</v>
      </c>
      <c r="B1164" s="322" t="s">
        <v>2086</v>
      </c>
      <c r="C1164" s="357">
        <v>0</v>
      </c>
      <c r="D1164" s="357">
        <v>0</v>
      </c>
      <c r="E1164" s="358" t="str">
        <f t="shared" si="57"/>
        <v/>
      </c>
      <c r="F1164" s="297" t="str">
        <f t="shared" si="58"/>
        <v>否</v>
      </c>
      <c r="G1164" s="194" t="str">
        <f t="shared" si="59"/>
        <v>款</v>
      </c>
    </row>
    <row r="1165" ht="36" customHeight="1" spans="1:7">
      <c r="A1165" s="448" t="s">
        <v>2087</v>
      </c>
      <c r="B1165" s="322" t="s">
        <v>2088</v>
      </c>
      <c r="C1165" s="357">
        <v>0</v>
      </c>
      <c r="D1165" s="357">
        <v>0</v>
      </c>
      <c r="E1165" s="358" t="str">
        <f t="shared" si="57"/>
        <v/>
      </c>
      <c r="F1165" s="297" t="str">
        <f t="shared" si="58"/>
        <v>否</v>
      </c>
      <c r="G1165" s="194" t="str">
        <f t="shared" si="59"/>
        <v>款</v>
      </c>
    </row>
    <row r="1166" ht="36" customHeight="1" spans="1:7">
      <c r="A1166" s="448" t="s">
        <v>2089</v>
      </c>
      <c r="B1166" s="322" t="s">
        <v>2090</v>
      </c>
      <c r="C1166" s="357">
        <v>0</v>
      </c>
      <c r="D1166" s="357">
        <v>0</v>
      </c>
      <c r="E1166" s="358" t="str">
        <f t="shared" si="57"/>
        <v/>
      </c>
      <c r="F1166" s="297" t="str">
        <f t="shared" si="58"/>
        <v>否</v>
      </c>
      <c r="G1166" s="194" t="str">
        <f t="shared" si="59"/>
        <v>款</v>
      </c>
    </row>
    <row r="1167" ht="36" customHeight="1" spans="1:7">
      <c r="A1167" s="448" t="s">
        <v>2091</v>
      </c>
      <c r="B1167" s="322" t="s">
        <v>2092</v>
      </c>
      <c r="C1167" s="357">
        <v>0</v>
      </c>
      <c r="D1167" s="357">
        <v>0</v>
      </c>
      <c r="E1167" s="358" t="str">
        <f t="shared" si="57"/>
        <v/>
      </c>
      <c r="F1167" s="297" t="str">
        <f t="shared" si="58"/>
        <v>否</v>
      </c>
      <c r="G1167" s="194" t="str">
        <f t="shared" si="59"/>
        <v>款</v>
      </c>
    </row>
    <row r="1168" ht="36" customHeight="1" spans="1:7">
      <c r="A1168" s="448" t="s">
        <v>2093</v>
      </c>
      <c r="B1168" s="322" t="s">
        <v>2094</v>
      </c>
      <c r="C1168" s="357">
        <v>0</v>
      </c>
      <c r="D1168" s="357">
        <v>0</v>
      </c>
      <c r="E1168" s="358" t="str">
        <f t="shared" si="57"/>
        <v/>
      </c>
      <c r="F1168" s="297" t="str">
        <f t="shared" si="58"/>
        <v>否</v>
      </c>
      <c r="G1168" s="194" t="str">
        <f t="shared" si="59"/>
        <v>款</v>
      </c>
    </row>
    <row r="1169" ht="36" customHeight="1" spans="1:7">
      <c r="A1169" s="448" t="s">
        <v>104</v>
      </c>
      <c r="B1169" s="322" t="s">
        <v>105</v>
      </c>
      <c r="C1169" s="357">
        <f>SUM(C1170,C1197,C1212)</f>
        <v>3402</v>
      </c>
      <c r="D1169" s="357">
        <f>SUM(D1170,D1197,D1212)</f>
        <v>3179</v>
      </c>
      <c r="E1169" s="358">
        <f t="shared" si="57"/>
        <v>-0.066</v>
      </c>
      <c r="F1169" s="297" t="str">
        <f t="shared" si="58"/>
        <v>是</v>
      </c>
      <c r="G1169" s="194" t="str">
        <f t="shared" si="59"/>
        <v>类</v>
      </c>
    </row>
    <row r="1170" ht="36" customHeight="1" spans="1:7">
      <c r="A1170" s="448" t="s">
        <v>2095</v>
      </c>
      <c r="B1170" s="322" t="s">
        <v>2096</v>
      </c>
      <c r="C1170" s="357">
        <f>SUM(C1171:C1196)</f>
        <v>3262</v>
      </c>
      <c r="D1170" s="357">
        <f>SUM(D1171:D1196)</f>
        <v>3043</v>
      </c>
      <c r="E1170" s="358">
        <f t="shared" ref="E1170:E1233" si="60">IF(C1170&gt;0,D1170/C1170-1,IF(C1170&lt;0,-(D1170/C1170-1),""))</f>
        <v>-0.067</v>
      </c>
      <c r="F1170" s="297" t="str">
        <f t="shared" si="58"/>
        <v>是</v>
      </c>
      <c r="G1170" s="194" t="str">
        <f t="shared" si="59"/>
        <v>款</v>
      </c>
    </row>
    <row r="1171" ht="36" customHeight="1" spans="1:7">
      <c r="A1171" s="449" t="s">
        <v>2097</v>
      </c>
      <c r="B1171" s="328" t="s">
        <v>140</v>
      </c>
      <c r="C1171" s="360">
        <v>862</v>
      </c>
      <c r="D1171" s="360">
        <v>729</v>
      </c>
      <c r="E1171" s="361">
        <f t="shared" si="60"/>
        <v>-0.154</v>
      </c>
      <c r="F1171" s="297" t="str">
        <f t="shared" si="58"/>
        <v>是</v>
      </c>
      <c r="G1171" s="194" t="str">
        <f t="shared" si="59"/>
        <v>项</v>
      </c>
    </row>
    <row r="1172" ht="36" customHeight="1" spans="1:7">
      <c r="A1172" s="449" t="s">
        <v>2098</v>
      </c>
      <c r="B1172" s="328" t="s">
        <v>142</v>
      </c>
      <c r="C1172" s="360">
        <v>48</v>
      </c>
      <c r="D1172" s="360">
        <v>11</v>
      </c>
      <c r="E1172" s="361">
        <f t="shared" si="60"/>
        <v>-0.771</v>
      </c>
      <c r="F1172" s="297" t="str">
        <f t="shared" si="58"/>
        <v>是</v>
      </c>
      <c r="G1172" s="194" t="str">
        <f t="shared" si="59"/>
        <v>项</v>
      </c>
    </row>
    <row r="1173" ht="36" customHeight="1" spans="1:7">
      <c r="A1173" s="449" t="s">
        <v>2099</v>
      </c>
      <c r="B1173" s="328" t="s">
        <v>144</v>
      </c>
      <c r="C1173" s="360"/>
      <c r="D1173" s="360"/>
      <c r="E1173" s="361" t="str">
        <f t="shared" si="60"/>
        <v/>
      </c>
      <c r="F1173" s="297" t="str">
        <f t="shared" si="58"/>
        <v>否</v>
      </c>
      <c r="G1173" s="194" t="str">
        <f t="shared" si="59"/>
        <v>项</v>
      </c>
    </row>
    <row r="1174" ht="36" customHeight="1" spans="1:7">
      <c r="A1174" s="449" t="s">
        <v>2100</v>
      </c>
      <c r="B1174" s="328" t="s">
        <v>2101</v>
      </c>
      <c r="C1174" s="360">
        <v>100</v>
      </c>
      <c r="D1174" s="360">
        <v>185</v>
      </c>
      <c r="E1174" s="361">
        <f t="shared" si="60"/>
        <v>0.85</v>
      </c>
      <c r="F1174" s="297" t="str">
        <f t="shared" si="58"/>
        <v>是</v>
      </c>
      <c r="G1174" s="194" t="str">
        <f t="shared" si="59"/>
        <v>项</v>
      </c>
    </row>
    <row r="1175" ht="36" customHeight="1" spans="1:7">
      <c r="A1175" s="449" t="s">
        <v>2102</v>
      </c>
      <c r="B1175" s="328" t="s">
        <v>2103</v>
      </c>
      <c r="C1175" s="360">
        <v>2168</v>
      </c>
      <c r="D1175" s="360">
        <v>2040</v>
      </c>
      <c r="E1175" s="361">
        <f t="shared" si="60"/>
        <v>-0.059</v>
      </c>
      <c r="F1175" s="297" t="str">
        <f t="shared" si="58"/>
        <v>是</v>
      </c>
      <c r="G1175" s="194" t="str">
        <f t="shared" si="59"/>
        <v>项</v>
      </c>
    </row>
    <row r="1176" ht="36" customHeight="1" spans="1:7">
      <c r="A1176" s="449" t="s">
        <v>2104</v>
      </c>
      <c r="B1176" s="328" t="s">
        <v>2105</v>
      </c>
      <c r="C1176" s="360"/>
      <c r="D1176" s="360"/>
      <c r="E1176" s="361" t="str">
        <f t="shared" si="60"/>
        <v/>
      </c>
      <c r="F1176" s="297" t="str">
        <f t="shared" si="58"/>
        <v>否</v>
      </c>
      <c r="G1176" s="194" t="str">
        <f t="shared" si="59"/>
        <v>项</v>
      </c>
    </row>
    <row r="1177" ht="36" customHeight="1" spans="1:7">
      <c r="A1177" s="449" t="s">
        <v>2106</v>
      </c>
      <c r="B1177" s="328" t="s">
        <v>2107</v>
      </c>
      <c r="C1177" s="360"/>
      <c r="D1177" s="360"/>
      <c r="E1177" s="361" t="str">
        <f t="shared" si="60"/>
        <v/>
      </c>
      <c r="F1177" s="297" t="str">
        <f t="shared" si="58"/>
        <v>否</v>
      </c>
      <c r="G1177" s="194" t="str">
        <f t="shared" si="59"/>
        <v>项</v>
      </c>
    </row>
    <row r="1178" ht="36" customHeight="1" spans="1:7">
      <c r="A1178" s="449" t="s">
        <v>2108</v>
      </c>
      <c r="B1178" s="328" t="s">
        <v>2109</v>
      </c>
      <c r="C1178" s="360">
        <v>15</v>
      </c>
      <c r="D1178" s="360">
        <v>8</v>
      </c>
      <c r="E1178" s="361">
        <f t="shared" si="60"/>
        <v>-0.467</v>
      </c>
      <c r="F1178" s="297" t="str">
        <f t="shared" si="58"/>
        <v>是</v>
      </c>
      <c r="G1178" s="194" t="str">
        <f t="shared" si="59"/>
        <v>项</v>
      </c>
    </row>
    <row r="1179" ht="36" customHeight="1" spans="1:7">
      <c r="A1179" s="449" t="s">
        <v>2110</v>
      </c>
      <c r="B1179" s="328" t="s">
        <v>2111</v>
      </c>
      <c r="C1179" s="360">
        <v>69</v>
      </c>
      <c r="D1179" s="360">
        <v>70</v>
      </c>
      <c r="E1179" s="361">
        <f t="shared" si="60"/>
        <v>0.014</v>
      </c>
      <c r="F1179" s="297" t="str">
        <f t="shared" si="58"/>
        <v>是</v>
      </c>
      <c r="G1179" s="194" t="str">
        <f t="shared" si="59"/>
        <v>项</v>
      </c>
    </row>
    <row r="1180" ht="36" customHeight="1" spans="1:7">
      <c r="A1180" s="449" t="s">
        <v>2112</v>
      </c>
      <c r="B1180" s="328" t="s">
        <v>2113</v>
      </c>
      <c r="C1180" s="360"/>
      <c r="D1180" s="360"/>
      <c r="E1180" s="361" t="str">
        <f t="shared" si="60"/>
        <v/>
      </c>
      <c r="F1180" s="297" t="str">
        <f t="shared" si="58"/>
        <v>否</v>
      </c>
      <c r="G1180" s="194" t="str">
        <f t="shared" si="59"/>
        <v>项</v>
      </c>
    </row>
    <row r="1181" ht="36" customHeight="1" spans="1:7">
      <c r="A1181" s="449" t="s">
        <v>2114</v>
      </c>
      <c r="B1181" s="328" t="s">
        <v>2115</v>
      </c>
      <c r="C1181" s="360"/>
      <c r="D1181" s="360"/>
      <c r="E1181" s="361" t="str">
        <f t="shared" si="60"/>
        <v/>
      </c>
      <c r="F1181" s="297" t="str">
        <f t="shared" si="58"/>
        <v>否</v>
      </c>
      <c r="G1181" s="194" t="str">
        <f t="shared" si="59"/>
        <v>项</v>
      </c>
    </row>
    <row r="1182" ht="36" customHeight="1" spans="1:7">
      <c r="A1182" s="449" t="s">
        <v>2116</v>
      </c>
      <c r="B1182" s="328" t="s">
        <v>2117</v>
      </c>
      <c r="C1182" s="360">
        <v>0</v>
      </c>
      <c r="D1182" s="360">
        <v>0</v>
      </c>
      <c r="E1182" s="361" t="str">
        <f t="shared" si="60"/>
        <v/>
      </c>
      <c r="F1182" s="297" t="str">
        <f t="shared" si="58"/>
        <v>否</v>
      </c>
      <c r="G1182" s="194" t="str">
        <f t="shared" si="59"/>
        <v>项</v>
      </c>
    </row>
    <row r="1183" ht="36" customHeight="1" spans="1:7">
      <c r="A1183" s="449" t="s">
        <v>2118</v>
      </c>
      <c r="B1183" s="328" t="s">
        <v>2119</v>
      </c>
      <c r="C1183" s="360">
        <v>0</v>
      </c>
      <c r="D1183" s="360">
        <v>0</v>
      </c>
      <c r="E1183" s="361" t="str">
        <f t="shared" si="60"/>
        <v/>
      </c>
      <c r="F1183" s="297" t="str">
        <f t="shared" si="58"/>
        <v>否</v>
      </c>
      <c r="G1183" s="194" t="str">
        <f t="shared" si="59"/>
        <v>项</v>
      </c>
    </row>
    <row r="1184" ht="36" customHeight="1" spans="1:7">
      <c r="A1184" s="449" t="s">
        <v>2120</v>
      </c>
      <c r="B1184" s="328" t="s">
        <v>2121</v>
      </c>
      <c r="C1184" s="360"/>
      <c r="D1184" s="360"/>
      <c r="E1184" s="361" t="str">
        <f t="shared" si="60"/>
        <v/>
      </c>
      <c r="F1184" s="297" t="str">
        <f t="shared" si="58"/>
        <v>否</v>
      </c>
      <c r="G1184" s="194" t="str">
        <f t="shared" si="59"/>
        <v>项</v>
      </c>
    </row>
    <row r="1185" ht="36" customHeight="1" spans="1:7">
      <c r="A1185" s="449" t="s">
        <v>2122</v>
      </c>
      <c r="B1185" s="328" t="s">
        <v>2123</v>
      </c>
      <c r="C1185" s="360"/>
      <c r="D1185" s="360"/>
      <c r="E1185" s="361" t="str">
        <f t="shared" si="60"/>
        <v/>
      </c>
      <c r="F1185" s="297" t="str">
        <f t="shared" si="58"/>
        <v>否</v>
      </c>
      <c r="G1185" s="194" t="str">
        <f t="shared" si="59"/>
        <v>项</v>
      </c>
    </row>
    <row r="1186" ht="36" customHeight="1" spans="1:7">
      <c r="A1186" s="449" t="s">
        <v>2124</v>
      </c>
      <c r="B1186" s="328" t="s">
        <v>2125</v>
      </c>
      <c r="C1186" s="360">
        <v>0</v>
      </c>
      <c r="D1186" s="360">
        <v>0</v>
      </c>
      <c r="E1186" s="361" t="str">
        <f t="shared" si="60"/>
        <v/>
      </c>
      <c r="F1186" s="297" t="str">
        <f t="shared" si="58"/>
        <v>否</v>
      </c>
      <c r="G1186" s="194" t="str">
        <f t="shared" si="59"/>
        <v>项</v>
      </c>
    </row>
    <row r="1187" ht="36" customHeight="1" spans="1:7">
      <c r="A1187" s="449" t="s">
        <v>2126</v>
      </c>
      <c r="B1187" s="328" t="s">
        <v>2127</v>
      </c>
      <c r="C1187" s="360">
        <v>0</v>
      </c>
      <c r="D1187" s="360">
        <v>0</v>
      </c>
      <c r="E1187" s="361" t="str">
        <f t="shared" si="60"/>
        <v/>
      </c>
      <c r="F1187" s="297" t="str">
        <f t="shared" si="58"/>
        <v>否</v>
      </c>
      <c r="G1187" s="194" t="str">
        <f t="shared" si="59"/>
        <v>项</v>
      </c>
    </row>
    <row r="1188" ht="36" customHeight="1" spans="1:7">
      <c r="A1188" s="449" t="s">
        <v>2128</v>
      </c>
      <c r="B1188" s="328" t="s">
        <v>2129</v>
      </c>
      <c r="C1188" s="360">
        <v>0</v>
      </c>
      <c r="D1188" s="360">
        <v>0</v>
      </c>
      <c r="E1188" s="361" t="str">
        <f t="shared" si="60"/>
        <v/>
      </c>
      <c r="F1188" s="297" t="str">
        <f t="shared" si="58"/>
        <v>否</v>
      </c>
      <c r="G1188" s="194" t="str">
        <f t="shared" si="59"/>
        <v>项</v>
      </c>
    </row>
    <row r="1189" ht="36" customHeight="1" spans="1:7">
      <c r="A1189" s="449" t="s">
        <v>2130</v>
      </c>
      <c r="B1189" s="328" t="s">
        <v>2131</v>
      </c>
      <c r="C1189" s="360">
        <v>0</v>
      </c>
      <c r="D1189" s="360">
        <v>0</v>
      </c>
      <c r="E1189" s="361" t="str">
        <f t="shared" si="60"/>
        <v/>
      </c>
      <c r="F1189" s="297" t="str">
        <f t="shared" si="58"/>
        <v>否</v>
      </c>
      <c r="G1189" s="194" t="str">
        <f t="shared" si="59"/>
        <v>项</v>
      </c>
    </row>
    <row r="1190" ht="36" customHeight="1" spans="1:7">
      <c r="A1190" s="449" t="s">
        <v>2132</v>
      </c>
      <c r="B1190" s="328" t="s">
        <v>2133</v>
      </c>
      <c r="C1190" s="360">
        <v>0</v>
      </c>
      <c r="D1190" s="360">
        <v>0</v>
      </c>
      <c r="E1190" s="361" t="str">
        <f t="shared" si="60"/>
        <v/>
      </c>
      <c r="F1190" s="297" t="str">
        <f t="shared" si="58"/>
        <v>否</v>
      </c>
      <c r="G1190" s="194" t="str">
        <f t="shared" si="59"/>
        <v>项</v>
      </c>
    </row>
    <row r="1191" ht="36" customHeight="1" spans="1:7">
      <c r="A1191" s="449" t="s">
        <v>2134</v>
      </c>
      <c r="B1191" s="328" t="s">
        <v>2135</v>
      </c>
      <c r="C1191" s="360">
        <v>0</v>
      </c>
      <c r="D1191" s="360">
        <v>0</v>
      </c>
      <c r="E1191" s="361" t="str">
        <f t="shared" si="60"/>
        <v/>
      </c>
      <c r="F1191" s="297" t="str">
        <f t="shared" si="58"/>
        <v>否</v>
      </c>
      <c r="G1191" s="194" t="str">
        <f t="shared" si="59"/>
        <v>项</v>
      </c>
    </row>
    <row r="1192" ht="36" customHeight="1" spans="1:7">
      <c r="A1192" s="449" t="s">
        <v>2136</v>
      </c>
      <c r="B1192" s="328" t="s">
        <v>2137</v>
      </c>
      <c r="C1192" s="360">
        <v>0</v>
      </c>
      <c r="D1192" s="360">
        <v>0</v>
      </c>
      <c r="E1192" s="361" t="str">
        <f t="shared" si="60"/>
        <v/>
      </c>
      <c r="F1192" s="297" t="str">
        <f t="shared" si="58"/>
        <v>否</v>
      </c>
      <c r="G1192" s="194" t="str">
        <f t="shared" si="59"/>
        <v>项</v>
      </c>
    </row>
    <row r="1193" ht="36" customHeight="1" spans="1:7">
      <c r="A1193" s="449" t="s">
        <v>2138</v>
      </c>
      <c r="B1193" s="328" t="s">
        <v>2139</v>
      </c>
      <c r="C1193" s="360">
        <v>0</v>
      </c>
      <c r="D1193" s="360">
        <v>0</v>
      </c>
      <c r="E1193" s="361" t="str">
        <f t="shared" si="60"/>
        <v/>
      </c>
      <c r="F1193" s="297" t="str">
        <f t="shared" si="58"/>
        <v>否</v>
      </c>
      <c r="G1193" s="194" t="str">
        <f t="shared" si="59"/>
        <v>项</v>
      </c>
    </row>
    <row r="1194" ht="36" customHeight="1" spans="1:7">
      <c r="A1194" s="449" t="s">
        <v>2140</v>
      </c>
      <c r="B1194" s="328" t="s">
        <v>2141</v>
      </c>
      <c r="C1194" s="360"/>
      <c r="D1194" s="360"/>
      <c r="E1194" s="361" t="str">
        <f t="shared" si="60"/>
        <v/>
      </c>
      <c r="F1194" s="297" t="str">
        <f t="shared" si="58"/>
        <v>否</v>
      </c>
      <c r="G1194" s="194" t="str">
        <f t="shared" si="59"/>
        <v>项</v>
      </c>
    </row>
    <row r="1195" ht="36" customHeight="1" spans="1:7">
      <c r="A1195" s="449" t="s">
        <v>2142</v>
      </c>
      <c r="B1195" s="328" t="s">
        <v>158</v>
      </c>
      <c r="C1195" s="360"/>
      <c r="D1195" s="360"/>
      <c r="E1195" s="361" t="str">
        <f t="shared" si="60"/>
        <v/>
      </c>
      <c r="F1195" s="297" t="str">
        <f t="shared" si="58"/>
        <v>否</v>
      </c>
      <c r="G1195" s="194" t="str">
        <f t="shared" si="59"/>
        <v>项</v>
      </c>
    </row>
    <row r="1196" ht="36" customHeight="1" spans="1:7">
      <c r="A1196" s="449" t="s">
        <v>2143</v>
      </c>
      <c r="B1196" s="328" t="s">
        <v>2144</v>
      </c>
      <c r="C1196" s="360"/>
      <c r="D1196" s="360"/>
      <c r="E1196" s="361" t="str">
        <f t="shared" si="60"/>
        <v/>
      </c>
      <c r="F1196" s="297" t="str">
        <f t="shared" si="58"/>
        <v>否</v>
      </c>
      <c r="G1196" s="194" t="str">
        <f t="shared" si="59"/>
        <v>项</v>
      </c>
    </row>
    <row r="1197" ht="36" customHeight="1" spans="1:7">
      <c r="A1197" s="448" t="s">
        <v>2145</v>
      </c>
      <c r="B1197" s="322" t="s">
        <v>2146</v>
      </c>
      <c r="C1197" s="357">
        <f>SUM(C1198:C1211)</f>
        <v>100</v>
      </c>
      <c r="D1197" s="357">
        <f>SUM(D1198:D1211)</f>
        <v>106</v>
      </c>
      <c r="E1197" s="358">
        <f t="shared" si="60"/>
        <v>0.06</v>
      </c>
      <c r="F1197" s="297" t="str">
        <f t="shared" si="58"/>
        <v>是</v>
      </c>
      <c r="G1197" s="194" t="str">
        <f t="shared" si="59"/>
        <v>款</v>
      </c>
    </row>
    <row r="1198" ht="36" customHeight="1" spans="1:7">
      <c r="A1198" s="449" t="s">
        <v>2147</v>
      </c>
      <c r="B1198" s="328" t="s">
        <v>140</v>
      </c>
      <c r="C1198" s="360">
        <v>40</v>
      </c>
      <c r="D1198" s="360">
        <v>37</v>
      </c>
      <c r="E1198" s="361">
        <f t="shared" si="60"/>
        <v>-0.075</v>
      </c>
      <c r="F1198" s="297" t="str">
        <f t="shared" si="58"/>
        <v>是</v>
      </c>
      <c r="G1198" s="194" t="str">
        <f t="shared" si="59"/>
        <v>项</v>
      </c>
    </row>
    <row r="1199" ht="36" customHeight="1" spans="1:7">
      <c r="A1199" s="449" t="s">
        <v>2148</v>
      </c>
      <c r="B1199" s="328" t="s">
        <v>142</v>
      </c>
      <c r="C1199" s="360">
        <v>15</v>
      </c>
      <c r="D1199" s="360">
        <v>0</v>
      </c>
      <c r="E1199" s="361">
        <f t="shared" si="60"/>
        <v>-1</v>
      </c>
      <c r="F1199" s="297" t="str">
        <f t="shared" si="58"/>
        <v>是</v>
      </c>
      <c r="G1199" s="194" t="str">
        <f t="shared" si="59"/>
        <v>项</v>
      </c>
    </row>
    <row r="1200" ht="36" customHeight="1" spans="1:7">
      <c r="A1200" s="449" t="s">
        <v>2149</v>
      </c>
      <c r="B1200" s="328" t="s">
        <v>144</v>
      </c>
      <c r="C1200" s="360">
        <v>0</v>
      </c>
      <c r="D1200" s="360">
        <v>0</v>
      </c>
      <c r="E1200" s="361" t="str">
        <f t="shared" si="60"/>
        <v/>
      </c>
      <c r="F1200" s="297" t="str">
        <f t="shared" si="58"/>
        <v>否</v>
      </c>
      <c r="G1200" s="194" t="str">
        <f t="shared" si="59"/>
        <v>项</v>
      </c>
    </row>
    <row r="1201" ht="36" customHeight="1" spans="1:7">
      <c r="A1201" s="449" t="s">
        <v>2150</v>
      </c>
      <c r="B1201" s="328" t="s">
        <v>2151</v>
      </c>
      <c r="C1201" s="360">
        <v>0</v>
      </c>
      <c r="D1201" s="360">
        <v>0</v>
      </c>
      <c r="E1201" s="361" t="str">
        <f t="shared" si="60"/>
        <v/>
      </c>
      <c r="F1201" s="297" t="str">
        <f t="shared" si="58"/>
        <v>否</v>
      </c>
      <c r="G1201" s="194" t="str">
        <f t="shared" si="59"/>
        <v>项</v>
      </c>
    </row>
    <row r="1202" ht="36" customHeight="1" spans="1:7">
      <c r="A1202" s="449" t="s">
        <v>2152</v>
      </c>
      <c r="B1202" s="328" t="s">
        <v>2153</v>
      </c>
      <c r="C1202" s="360"/>
      <c r="D1202" s="360"/>
      <c r="E1202" s="361" t="str">
        <f t="shared" si="60"/>
        <v/>
      </c>
      <c r="F1202" s="297" t="str">
        <f t="shared" si="58"/>
        <v>否</v>
      </c>
      <c r="G1202" s="194" t="str">
        <f t="shared" si="59"/>
        <v>项</v>
      </c>
    </row>
    <row r="1203" ht="36" customHeight="1" spans="1:7">
      <c r="A1203" s="449" t="s">
        <v>2154</v>
      </c>
      <c r="B1203" s="328" t="s">
        <v>2155</v>
      </c>
      <c r="C1203" s="360"/>
      <c r="D1203" s="360"/>
      <c r="E1203" s="361" t="str">
        <f t="shared" si="60"/>
        <v/>
      </c>
      <c r="F1203" s="297" t="str">
        <f t="shared" ref="F1203:F1266" si="61">IF(LEN(A1203)=3,"是",IF(B1203&lt;&gt;"",IF(SUM(C1203:D1203)&lt;&gt;0,"是","否"),"是"))</f>
        <v>否</v>
      </c>
      <c r="G1203" s="194" t="str">
        <f t="shared" ref="G1203:G1266" si="62">IF(LEN(A1203)=3,"类",IF(LEN(A1203)=5,"款","项"))</f>
        <v>项</v>
      </c>
    </row>
    <row r="1204" ht="36" customHeight="1" spans="1:7">
      <c r="A1204" s="449" t="s">
        <v>2156</v>
      </c>
      <c r="B1204" s="328" t="s">
        <v>2157</v>
      </c>
      <c r="C1204" s="360"/>
      <c r="D1204" s="360"/>
      <c r="E1204" s="361" t="str">
        <f t="shared" si="60"/>
        <v/>
      </c>
      <c r="F1204" s="297" t="str">
        <f t="shared" si="61"/>
        <v>否</v>
      </c>
      <c r="G1204" s="194" t="str">
        <f t="shared" si="62"/>
        <v>项</v>
      </c>
    </row>
    <row r="1205" ht="36" customHeight="1" spans="1:7">
      <c r="A1205" s="449" t="s">
        <v>2158</v>
      </c>
      <c r="B1205" s="328" t="s">
        <v>2159</v>
      </c>
      <c r="C1205" s="360"/>
      <c r="D1205" s="360"/>
      <c r="E1205" s="361" t="str">
        <f t="shared" si="60"/>
        <v/>
      </c>
      <c r="F1205" s="297" t="str">
        <f t="shared" si="61"/>
        <v>否</v>
      </c>
      <c r="G1205" s="194" t="str">
        <f t="shared" si="62"/>
        <v>项</v>
      </c>
    </row>
    <row r="1206" ht="36" customHeight="1" spans="1:7">
      <c r="A1206" s="449" t="s">
        <v>2160</v>
      </c>
      <c r="B1206" s="328" t="s">
        <v>2161</v>
      </c>
      <c r="C1206" s="360">
        <v>0</v>
      </c>
      <c r="D1206" s="360">
        <v>0</v>
      </c>
      <c r="E1206" s="361" t="str">
        <f t="shared" si="60"/>
        <v/>
      </c>
      <c r="F1206" s="297" t="str">
        <f t="shared" si="61"/>
        <v>否</v>
      </c>
      <c r="G1206" s="194" t="str">
        <f t="shared" si="62"/>
        <v>项</v>
      </c>
    </row>
    <row r="1207" ht="36" customHeight="1" spans="1:7">
      <c r="A1207" s="449" t="s">
        <v>2162</v>
      </c>
      <c r="B1207" s="328" t="s">
        <v>2163</v>
      </c>
      <c r="C1207" s="360">
        <v>0</v>
      </c>
      <c r="D1207" s="360">
        <v>53</v>
      </c>
      <c r="E1207" s="361" t="str">
        <f t="shared" si="60"/>
        <v/>
      </c>
      <c r="F1207" s="297" t="str">
        <f t="shared" si="61"/>
        <v>是</v>
      </c>
      <c r="G1207" s="194" t="str">
        <f t="shared" si="62"/>
        <v>项</v>
      </c>
    </row>
    <row r="1208" ht="36" customHeight="1" spans="1:7">
      <c r="A1208" s="449" t="s">
        <v>2164</v>
      </c>
      <c r="B1208" s="328" t="s">
        <v>2165</v>
      </c>
      <c r="C1208" s="360">
        <v>0</v>
      </c>
      <c r="D1208" s="360">
        <v>0</v>
      </c>
      <c r="E1208" s="361" t="str">
        <f t="shared" si="60"/>
        <v/>
      </c>
      <c r="F1208" s="297" t="str">
        <f t="shared" si="61"/>
        <v>否</v>
      </c>
      <c r="G1208" s="194" t="str">
        <f t="shared" si="62"/>
        <v>项</v>
      </c>
    </row>
    <row r="1209" ht="36" customHeight="1" spans="1:7">
      <c r="A1209" s="449" t="s">
        <v>2166</v>
      </c>
      <c r="B1209" s="328" t="s">
        <v>2167</v>
      </c>
      <c r="C1209" s="360">
        <v>0</v>
      </c>
      <c r="D1209" s="360">
        <v>0</v>
      </c>
      <c r="E1209" s="361" t="str">
        <f t="shared" si="60"/>
        <v/>
      </c>
      <c r="F1209" s="297" t="str">
        <f t="shared" si="61"/>
        <v>否</v>
      </c>
      <c r="G1209" s="194" t="str">
        <f t="shared" si="62"/>
        <v>项</v>
      </c>
    </row>
    <row r="1210" ht="36" customHeight="1" spans="1:7">
      <c r="A1210" s="449" t="s">
        <v>2168</v>
      </c>
      <c r="B1210" s="328" t="s">
        <v>2169</v>
      </c>
      <c r="C1210" s="360">
        <v>0</v>
      </c>
      <c r="D1210" s="360">
        <v>0</v>
      </c>
      <c r="E1210" s="361" t="str">
        <f t="shared" si="60"/>
        <v/>
      </c>
      <c r="F1210" s="297" t="str">
        <f t="shared" si="61"/>
        <v>否</v>
      </c>
      <c r="G1210" s="194" t="str">
        <f t="shared" si="62"/>
        <v>项</v>
      </c>
    </row>
    <row r="1211" ht="36" customHeight="1" spans="1:7">
      <c r="A1211" s="449" t="s">
        <v>2170</v>
      </c>
      <c r="B1211" s="328" t="s">
        <v>2171</v>
      </c>
      <c r="C1211" s="360">
        <v>45</v>
      </c>
      <c r="D1211" s="360">
        <v>16</v>
      </c>
      <c r="E1211" s="361">
        <f t="shared" si="60"/>
        <v>-0.644</v>
      </c>
      <c r="F1211" s="297" t="str">
        <f t="shared" si="61"/>
        <v>是</v>
      </c>
      <c r="G1211" s="194" t="str">
        <f t="shared" si="62"/>
        <v>项</v>
      </c>
    </row>
    <row r="1212" ht="36" customHeight="1" spans="1:7">
      <c r="A1212" s="448" t="s">
        <v>2172</v>
      </c>
      <c r="B1212" s="322" t="s">
        <v>2173</v>
      </c>
      <c r="C1212" s="357">
        <f>SUM(C1213)</f>
        <v>40</v>
      </c>
      <c r="D1212" s="357">
        <f>SUM(D1213)</f>
        <v>30</v>
      </c>
      <c r="E1212" s="358">
        <f t="shared" si="60"/>
        <v>-0.25</v>
      </c>
      <c r="F1212" s="297" t="str">
        <f t="shared" si="61"/>
        <v>是</v>
      </c>
      <c r="G1212" s="194" t="str">
        <f t="shared" si="62"/>
        <v>款</v>
      </c>
    </row>
    <row r="1213" ht="36" customHeight="1" spans="1:7">
      <c r="A1213" s="326">
        <v>2209999</v>
      </c>
      <c r="B1213" s="328" t="s">
        <v>2174</v>
      </c>
      <c r="C1213" s="360">
        <v>40</v>
      </c>
      <c r="D1213" s="360">
        <v>30</v>
      </c>
      <c r="E1213" s="361">
        <f t="shared" si="60"/>
        <v>-0.25</v>
      </c>
      <c r="F1213" s="297" t="str">
        <f t="shared" si="61"/>
        <v>是</v>
      </c>
      <c r="G1213" s="194" t="str">
        <f t="shared" si="62"/>
        <v>项</v>
      </c>
    </row>
    <row r="1214" ht="36" customHeight="1" spans="1:7">
      <c r="A1214" s="329" t="s">
        <v>2175</v>
      </c>
      <c r="B1214" s="453" t="s">
        <v>530</v>
      </c>
      <c r="C1214" s="454"/>
      <c r="D1214" s="454"/>
      <c r="E1214" s="358" t="str">
        <f t="shared" si="60"/>
        <v/>
      </c>
      <c r="F1214" s="297" t="str">
        <f t="shared" si="61"/>
        <v>否</v>
      </c>
      <c r="G1214" s="194" t="str">
        <f t="shared" si="62"/>
        <v>项</v>
      </c>
    </row>
    <row r="1215" ht="36" customHeight="1" spans="1:7">
      <c r="A1215" s="448" t="s">
        <v>106</v>
      </c>
      <c r="B1215" s="322" t="s">
        <v>107</v>
      </c>
      <c r="C1215" s="357">
        <f>SUM(C1216,C1227,C1231,C1235)</f>
        <v>4380</v>
      </c>
      <c r="D1215" s="357">
        <f>SUM(D1216,D1227,D1231,D1235)</f>
        <v>5553</v>
      </c>
      <c r="E1215" s="358">
        <f t="shared" si="60"/>
        <v>0.268</v>
      </c>
      <c r="F1215" s="297" t="str">
        <f t="shared" si="61"/>
        <v>是</v>
      </c>
      <c r="G1215" s="194" t="str">
        <f t="shared" si="62"/>
        <v>类</v>
      </c>
    </row>
    <row r="1216" ht="36" customHeight="1" spans="1:7">
      <c r="A1216" s="448" t="s">
        <v>2176</v>
      </c>
      <c r="B1216" s="322" t="s">
        <v>2177</v>
      </c>
      <c r="C1216" s="357">
        <f>SUM(C1217:C1226)</f>
        <v>68</v>
      </c>
      <c r="D1216" s="357">
        <f>SUM(D1217:D1226)</f>
        <v>454</v>
      </c>
      <c r="E1216" s="358">
        <f t="shared" si="60"/>
        <v>5.676</v>
      </c>
      <c r="F1216" s="297" t="str">
        <f t="shared" si="61"/>
        <v>是</v>
      </c>
      <c r="G1216" s="194" t="str">
        <f t="shared" si="62"/>
        <v>款</v>
      </c>
    </row>
    <row r="1217" ht="36" customHeight="1" spans="1:7">
      <c r="A1217" s="449" t="s">
        <v>2178</v>
      </c>
      <c r="B1217" s="328" t="s">
        <v>2179</v>
      </c>
      <c r="C1217" s="360">
        <v>0</v>
      </c>
      <c r="D1217" s="360">
        <v>0</v>
      </c>
      <c r="E1217" s="361" t="str">
        <f t="shared" si="60"/>
        <v/>
      </c>
      <c r="F1217" s="297" t="str">
        <f t="shared" si="61"/>
        <v>否</v>
      </c>
      <c r="G1217" s="194" t="str">
        <f t="shared" si="62"/>
        <v>项</v>
      </c>
    </row>
    <row r="1218" ht="36" customHeight="1" spans="1:7">
      <c r="A1218" s="449" t="s">
        <v>2180</v>
      </c>
      <c r="B1218" s="328" t="s">
        <v>2181</v>
      </c>
      <c r="C1218" s="360">
        <v>0</v>
      </c>
      <c r="D1218" s="360">
        <v>0</v>
      </c>
      <c r="E1218" s="361" t="str">
        <f t="shared" si="60"/>
        <v/>
      </c>
      <c r="F1218" s="297" t="str">
        <f t="shared" si="61"/>
        <v>否</v>
      </c>
      <c r="G1218" s="194" t="str">
        <f t="shared" si="62"/>
        <v>项</v>
      </c>
    </row>
    <row r="1219" ht="36" customHeight="1" spans="1:7">
      <c r="A1219" s="449" t="s">
        <v>2182</v>
      </c>
      <c r="B1219" s="328" t="s">
        <v>2183</v>
      </c>
      <c r="C1219" s="360">
        <v>0</v>
      </c>
      <c r="D1219" s="360">
        <v>0</v>
      </c>
      <c r="E1219" s="361" t="str">
        <f t="shared" si="60"/>
        <v/>
      </c>
      <c r="F1219" s="297" t="str">
        <f t="shared" si="61"/>
        <v>否</v>
      </c>
      <c r="G1219" s="194" t="str">
        <f t="shared" si="62"/>
        <v>项</v>
      </c>
    </row>
    <row r="1220" ht="36" customHeight="1" spans="1:7">
      <c r="A1220" s="449" t="s">
        <v>2184</v>
      </c>
      <c r="B1220" s="328" t="s">
        <v>2185</v>
      </c>
      <c r="C1220" s="360">
        <v>0</v>
      </c>
      <c r="D1220" s="360">
        <v>0</v>
      </c>
      <c r="E1220" s="361" t="str">
        <f t="shared" si="60"/>
        <v/>
      </c>
      <c r="F1220" s="297" t="str">
        <f t="shared" si="61"/>
        <v>否</v>
      </c>
      <c r="G1220" s="194" t="str">
        <f t="shared" si="62"/>
        <v>项</v>
      </c>
    </row>
    <row r="1221" ht="36" customHeight="1" spans="1:7">
      <c r="A1221" s="449" t="s">
        <v>2186</v>
      </c>
      <c r="B1221" s="328" t="s">
        <v>2187</v>
      </c>
      <c r="C1221" s="360">
        <v>18</v>
      </c>
      <c r="D1221" s="360">
        <v>114</v>
      </c>
      <c r="E1221" s="361">
        <f t="shared" si="60"/>
        <v>5.333</v>
      </c>
      <c r="F1221" s="297" t="str">
        <f t="shared" si="61"/>
        <v>是</v>
      </c>
      <c r="G1221" s="194" t="str">
        <f t="shared" si="62"/>
        <v>项</v>
      </c>
    </row>
    <row r="1222" ht="36" customHeight="1" spans="1:7">
      <c r="A1222" s="449" t="s">
        <v>2188</v>
      </c>
      <c r="B1222" s="328" t="s">
        <v>2189</v>
      </c>
      <c r="C1222" s="360">
        <v>50</v>
      </c>
      <c r="D1222" s="360">
        <v>0</v>
      </c>
      <c r="E1222" s="361">
        <f t="shared" si="60"/>
        <v>-1</v>
      </c>
      <c r="F1222" s="297" t="str">
        <f t="shared" si="61"/>
        <v>是</v>
      </c>
      <c r="G1222" s="194" t="str">
        <f t="shared" si="62"/>
        <v>项</v>
      </c>
    </row>
    <row r="1223" ht="36" customHeight="1" spans="1:7">
      <c r="A1223" s="449" t="s">
        <v>2190</v>
      </c>
      <c r="B1223" s="328" t="s">
        <v>2191</v>
      </c>
      <c r="C1223" s="360">
        <v>0</v>
      </c>
      <c r="D1223" s="360">
        <v>0</v>
      </c>
      <c r="E1223" s="361" t="str">
        <f t="shared" si="60"/>
        <v/>
      </c>
      <c r="F1223" s="297" t="str">
        <f t="shared" si="61"/>
        <v>否</v>
      </c>
      <c r="G1223" s="194" t="str">
        <f t="shared" si="62"/>
        <v>项</v>
      </c>
    </row>
    <row r="1224" ht="36" customHeight="1" spans="1:7">
      <c r="A1224" s="449" t="s">
        <v>2192</v>
      </c>
      <c r="B1224" s="328" t="s">
        <v>2193</v>
      </c>
      <c r="C1224" s="360">
        <v>0</v>
      </c>
      <c r="D1224" s="360">
        <v>340</v>
      </c>
      <c r="E1224" s="361" t="str">
        <f t="shared" si="60"/>
        <v/>
      </c>
      <c r="F1224" s="297" t="str">
        <f t="shared" si="61"/>
        <v>是</v>
      </c>
      <c r="G1224" s="194" t="str">
        <f t="shared" si="62"/>
        <v>项</v>
      </c>
    </row>
    <row r="1225" ht="36" customHeight="1" spans="1:7">
      <c r="A1225" s="449" t="s">
        <v>2194</v>
      </c>
      <c r="B1225" s="328" t="s">
        <v>2195</v>
      </c>
      <c r="C1225" s="360">
        <v>0</v>
      </c>
      <c r="D1225" s="360">
        <v>0</v>
      </c>
      <c r="E1225" s="361" t="str">
        <f t="shared" si="60"/>
        <v/>
      </c>
      <c r="F1225" s="297" t="str">
        <f t="shared" si="61"/>
        <v>否</v>
      </c>
      <c r="G1225" s="194" t="str">
        <f t="shared" si="62"/>
        <v>项</v>
      </c>
    </row>
    <row r="1226" ht="36" customHeight="1" spans="1:7">
      <c r="A1226" s="449" t="s">
        <v>2196</v>
      </c>
      <c r="B1226" s="328" t="s">
        <v>2197</v>
      </c>
      <c r="C1226" s="360"/>
      <c r="D1226" s="360"/>
      <c r="E1226" s="361" t="str">
        <f t="shared" si="60"/>
        <v/>
      </c>
      <c r="F1226" s="297" t="str">
        <f t="shared" si="61"/>
        <v>否</v>
      </c>
      <c r="G1226" s="194" t="str">
        <f t="shared" si="62"/>
        <v>项</v>
      </c>
    </row>
    <row r="1227" ht="36" customHeight="1" spans="1:7">
      <c r="A1227" s="448" t="s">
        <v>2198</v>
      </c>
      <c r="B1227" s="322" t="s">
        <v>2199</v>
      </c>
      <c r="C1227" s="357">
        <f>SUM(C1228:C1230)</f>
        <v>4312</v>
      </c>
      <c r="D1227" s="357">
        <f>SUM(D1228:D1230)</f>
        <v>5099</v>
      </c>
      <c r="E1227" s="358">
        <f t="shared" si="60"/>
        <v>0.183</v>
      </c>
      <c r="F1227" s="297" t="str">
        <f t="shared" si="61"/>
        <v>是</v>
      </c>
      <c r="G1227" s="194" t="str">
        <f t="shared" si="62"/>
        <v>款</v>
      </c>
    </row>
    <row r="1228" ht="36" customHeight="1" spans="1:7">
      <c r="A1228" s="449" t="s">
        <v>2200</v>
      </c>
      <c r="B1228" s="328" t="s">
        <v>2201</v>
      </c>
      <c r="C1228" s="360">
        <v>4312</v>
      </c>
      <c r="D1228" s="360">
        <v>5099</v>
      </c>
      <c r="E1228" s="361">
        <f t="shared" si="60"/>
        <v>0.183</v>
      </c>
      <c r="F1228" s="297" t="str">
        <f t="shared" si="61"/>
        <v>是</v>
      </c>
      <c r="G1228" s="194" t="str">
        <f t="shared" si="62"/>
        <v>项</v>
      </c>
    </row>
    <row r="1229" ht="36" customHeight="1" spans="1:7">
      <c r="A1229" s="449" t="s">
        <v>2202</v>
      </c>
      <c r="B1229" s="328" t="s">
        <v>2203</v>
      </c>
      <c r="C1229" s="360">
        <v>0</v>
      </c>
      <c r="D1229" s="360">
        <v>0</v>
      </c>
      <c r="E1229" s="361" t="str">
        <f t="shared" si="60"/>
        <v/>
      </c>
      <c r="F1229" s="297" t="str">
        <f t="shared" si="61"/>
        <v>否</v>
      </c>
      <c r="G1229" s="194" t="str">
        <f t="shared" si="62"/>
        <v>项</v>
      </c>
    </row>
    <row r="1230" ht="36" customHeight="1" spans="1:7">
      <c r="A1230" s="449" t="s">
        <v>2204</v>
      </c>
      <c r="B1230" s="328" t="s">
        <v>2205</v>
      </c>
      <c r="C1230" s="360"/>
      <c r="D1230" s="360"/>
      <c r="E1230" s="361" t="str">
        <f t="shared" si="60"/>
        <v/>
      </c>
      <c r="F1230" s="297" t="str">
        <f t="shared" si="61"/>
        <v>否</v>
      </c>
      <c r="G1230" s="194" t="str">
        <f t="shared" si="62"/>
        <v>项</v>
      </c>
    </row>
    <row r="1231" ht="36" customHeight="1" spans="1:7">
      <c r="A1231" s="448" t="s">
        <v>2206</v>
      </c>
      <c r="B1231" s="322" t="s">
        <v>2207</v>
      </c>
      <c r="C1231" s="357">
        <f>SUM(C1232:C1234)</f>
        <v>0</v>
      </c>
      <c r="D1231" s="357">
        <f>SUM(D1232:D1234)</f>
        <v>0</v>
      </c>
      <c r="E1231" s="358" t="str">
        <f t="shared" si="60"/>
        <v/>
      </c>
      <c r="F1231" s="297" t="str">
        <f t="shared" si="61"/>
        <v>否</v>
      </c>
      <c r="G1231" s="194" t="str">
        <f t="shared" si="62"/>
        <v>款</v>
      </c>
    </row>
    <row r="1232" ht="36" customHeight="1" spans="1:7">
      <c r="A1232" s="449" t="s">
        <v>2208</v>
      </c>
      <c r="B1232" s="328" t="s">
        <v>2209</v>
      </c>
      <c r="C1232" s="360">
        <v>0</v>
      </c>
      <c r="D1232" s="360">
        <v>0</v>
      </c>
      <c r="E1232" s="361" t="str">
        <f t="shared" si="60"/>
        <v/>
      </c>
      <c r="F1232" s="297" t="str">
        <f t="shared" si="61"/>
        <v>否</v>
      </c>
      <c r="G1232" s="194" t="str">
        <f t="shared" si="62"/>
        <v>项</v>
      </c>
    </row>
    <row r="1233" ht="36" customHeight="1" spans="1:7">
      <c r="A1233" s="449" t="s">
        <v>2210</v>
      </c>
      <c r="B1233" s="328" t="s">
        <v>2211</v>
      </c>
      <c r="C1233" s="360"/>
      <c r="D1233" s="360"/>
      <c r="E1233" s="361" t="str">
        <f t="shared" si="60"/>
        <v/>
      </c>
      <c r="F1233" s="297" t="str">
        <f t="shared" si="61"/>
        <v>否</v>
      </c>
      <c r="G1233" s="194" t="str">
        <f t="shared" si="62"/>
        <v>项</v>
      </c>
    </row>
    <row r="1234" ht="36" customHeight="1" spans="1:7">
      <c r="A1234" s="449" t="s">
        <v>2212</v>
      </c>
      <c r="B1234" s="328" t="s">
        <v>2213</v>
      </c>
      <c r="C1234" s="360">
        <v>0</v>
      </c>
      <c r="D1234" s="360">
        <v>0</v>
      </c>
      <c r="E1234" s="361" t="str">
        <f t="shared" ref="E1234:E1297" si="63">IF(C1234&gt;0,D1234/C1234-1,IF(C1234&lt;0,-(D1234/C1234-1),""))</f>
        <v/>
      </c>
      <c r="F1234" s="297" t="str">
        <f t="shared" si="61"/>
        <v>否</v>
      </c>
      <c r="G1234" s="194" t="str">
        <f t="shared" si="62"/>
        <v>项</v>
      </c>
    </row>
    <row r="1235" ht="36" customHeight="1" spans="1:7">
      <c r="A1235" s="452" t="s">
        <v>2214</v>
      </c>
      <c r="B1235" s="453" t="s">
        <v>530</v>
      </c>
      <c r="C1235" s="454"/>
      <c r="D1235" s="454"/>
      <c r="E1235" s="358" t="str">
        <f t="shared" si="63"/>
        <v/>
      </c>
      <c r="F1235" s="297" t="str">
        <f t="shared" si="61"/>
        <v>否</v>
      </c>
      <c r="G1235" s="194" t="str">
        <f t="shared" si="62"/>
        <v>项</v>
      </c>
    </row>
    <row r="1236" ht="36" customHeight="1" spans="1:7">
      <c r="A1236" s="448" t="s">
        <v>108</v>
      </c>
      <c r="B1236" s="322" t="s">
        <v>109</v>
      </c>
      <c r="C1236" s="357">
        <f>SUM(C1237,C1255,C1269,C1275,C1281,C1294)</f>
        <v>310</v>
      </c>
      <c r="D1236" s="357">
        <f>SUM(D1237,D1255,D1269,D1275,D1281,D1294)</f>
        <v>210</v>
      </c>
      <c r="E1236" s="358">
        <f t="shared" si="63"/>
        <v>-0.323</v>
      </c>
      <c r="F1236" s="297" t="str">
        <f t="shared" si="61"/>
        <v>是</v>
      </c>
      <c r="G1236" s="194" t="str">
        <f t="shared" si="62"/>
        <v>类</v>
      </c>
    </row>
    <row r="1237" ht="36" customHeight="1" spans="1:7">
      <c r="A1237" s="448" t="s">
        <v>2215</v>
      </c>
      <c r="B1237" s="322" t="s">
        <v>2216</v>
      </c>
      <c r="C1237" s="357">
        <f>SUM(C1238:C1254)</f>
        <v>220</v>
      </c>
      <c r="D1237" s="357">
        <f>SUM(D1238:D1254)</f>
        <v>115</v>
      </c>
      <c r="E1237" s="358">
        <f t="shared" si="63"/>
        <v>-0.477</v>
      </c>
      <c r="F1237" s="297" t="str">
        <f t="shared" si="61"/>
        <v>是</v>
      </c>
      <c r="G1237" s="194" t="str">
        <f t="shared" si="62"/>
        <v>款</v>
      </c>
    </row>
    <row r="1238" ht="36" customHeight="1" spans="1:7">
      <c r="A1238" s="449" t="s">
        <v>2217</v>
      </c>
      <c r="B1238" s="328" t="s">
        <v>140</v>
      </c>
      <c r="C1238" s="360"/>
      <c r="D1238" s="360"/>
      <c r="E1238" s="361" t="str">
        <f t="shared" si="63"/>
        <v/>
      </c>
      <c r="F1238" s="297" t="str">
        <f t="shared" si="61"/>
        <v>否</v>
      </c>
      <c r="G1238" s="194" t="str">
        <f t="shared" si="62"/>
        <v>项</v>
      </c>
    </row>
    <row r="1239" ht="36" customHeight="1" spans="1:7">
      <c r="A1239" s="449" t="s">
        <v>2218</v>
      </c>
      <c r="B1239" s="328" t="s">
        <v>142</v>
      </c>
      <c r="C1239" s="360">
        <v>0</v>
      </c>
      <c r="D1239" s="360">
        <v>0</v>
      </c>
      <c r="E1239" s="361" t="str">
        <f t="shared" si="63"/>
        <v/>
      </c>
      <c r="F1239" s="297" t="str">
        <f t="shared" si="61"/>
        <v>否</v>
      </c>
      <c r="G1239" s="194" t="str">
        <f t="shared" si="62"/>
        <v>项</v>
      </c>
    </row>
    <row r="1240" ht="36" customHeight="1" spans="1:7">
      <c r="A1240" s="449" t="s">
        <v>2219</v>
      </c>
      <c r="B1240" s="328" t="s">
        <v>144</v>
      </c>
      <c r="C1240" s="360"/>
      <c r="D1240" s="360"/>
      <c r="E1240" s="361" t="str">
        <f t="shared" si="63"/>
        <v/>
      </c>
      <c r="F1240" s="297" t="str">
        <f t="shared" si="61"/>
        <v>否</v>
      </c>
      <c r="G1240" s="194" t="str">
        <f t="shared" si="62"/>
        <v>项</v>
      </c>
    </row>
    <row r="1241" ht="36" customHeight="1" spans="1:7">
      <c r="A1241" s="449" t="s">
        <v>2220</v>
      </c>
      <c r="B1241" s="328" t="s">
        <v>2221</v>
      </c>
      <c r="C1241" s="360">
        <v>0</v>
      </c>
      <c r="D1241" s="360">
        <v>0</v>
      </c>
      <c r="E1241" s="361" t="str">
        <f t="shared" si="63"/>
        <v/>
      </c>
      <c r="F1241" s="297" t="str">
        <f t="shared" si="61"/>
        <v>否</v>
      </c>
      <c r="G1241" s="194" t="str">
        <f t="shared" si="62"/>
        <v>项</v>
      </c>
    </row>
    <row r="1242" ht="36" customHeight="1" spans="1:7">
      <c r="A1242" s="449" t="s">
        <v>2222</v>
      </c>
      <c r="B1242" s="328" t="s">
        <v>2223</v>
      </c>
      <c r="C1242" s="360">
        <v>0</v>
      </c>
      <c r="D1242" s="360">
        <v>0</v>
      </c>
      <c r="E1242" s="361" t="str">
        <f t="shared" si="63"/>
        <v/>
      </c>
      <c r="F1242" s="297" t="str">
        <f t="shared" si="61"/>
        <v>否</v>
      </c>
      <c r="G1242" s="194" t="str">
        <f t="shared" si="62"/>
        <v>项</v>
      </c>
    </row>
    <row r="1243" ht="36" customHeight="1" spans="1:7">
      <c r="A1243" s="449" t="s">
        <v>2224</v>
      </c>
      <c r="B1243" s="328" t="s">
        <v>2225</v>
      </c>
      <c r="C1243" s="360"/>
      <c r="D1243" s="360"/>
      <c r="E1243" s="361" t="str">
        <f t="shared" si="63"/>
        <v/>
      </c>
      <c r="F1243" s="297" t="str">
        <f t="shared" si="61"/>
        <v>否</v>
      </c>
      <c r="G1243" s="194" t="str">
        <f t="shared" si="62"/>
        <v>项</v>
      </c>
    </row>
    <row r="1244" ht="36" customHeight="1" spans="1:7">
      <c r="A1244" s="449" t="s">
        <v>2226</v>
      </c>
      <c r="B1244" s="328" t="s">
        <v>2227</v>
      </c>
      <c r="C1244" s="360">
        <v>0</v>
      </c>
      <c r="D1244" s="360">
        <v>0</v>
      </c>
      <c r="E1244" s="361" t="str">
        <f t="shared" si="63"/>
        <v/>
      </c>
      <c r="F1244" s="297" t="str">
        <f t="shared" si="61"/>
        <v>否</v>
      </c>
      <c r="G1244" s="194" t="str">
        <f t="shared" si="62"/>
        <v>项</v>
      </c>
    </row>
    <row r="1245" ht="36" customHeight="1" spans="1:7">
      <c r="A1245" s="449" t="s">
        <v>2228</v>
      </c>
      <c r="B1245" s="328" t="s">
        <v>2229</v>
      </c>
      <c r="C1245" s="360">
        <v>55</v>
      </c>
      <c r="D1245" s="360">
        <v>55</v>
      </c>
      <c r="E1245" s="361">
        <f t="shared" si="63"/>
        <v>0</v>
      </c>
      <c r="F1245" s="297" t="str">
        <f t="shared" si="61"/>
        <v>是</v>
      </c>
      <c r="G1245" s="194" t="str">
        <f t="shared" si="62"/>
        <v>项</v>
      </c>
    </row>
    <row r="1246" ht="36" customHeight="1" spans="1:7">
      <c r="A1246" s="449" t="s">
        <v>2230</v>
      </c>
      <c r="B1246" s="328" t="s">
        <v>2231</v>
      </c>
      <c r="C1246" s="360">
        <v>0</v>
      </c>
      <c r="D1246" s="360">
        <v>0</v>
      </c>
      <c r="E1246" s="361" t="str">
        <f t="shared" si="63"/>
        <v/>
      </c>
      <c r="F1246" s="297" t="str">
        <f t="shared" si="61"/>
        <v>否</v>
      </c>
      <c r="G1246" s="194" t="str">
        <f t="shared" si="62"/>
        <v>项</v>
      </c>
    </row>
    <row r="1247" ht="36" customHeight="1" spans="1:7">
      <c r="A1247" s="449" t="s">
        <v>2232</v>
      </c>
      <c r="B1247" s="328" t="s">
        <v>2233</v>
      </c>
      <c r="C1247" s="360">
        <v>0</v>
      </c>
      <c r="D1247" s="360">
        <v>0</v>
      </c>
      <c r="E1247" s="361" t="str">
        <f t="shared" si="63"/>
        <v/>
      </c>
      <c r="F1247" s="297" t="str">
        <f t="shared" si="61"/>
        <v>否</v>
      </c>
      <c r="G1247" s="194" t="str">
        <f t="shared" si="62"/>
        <v>项</v>
      </c>
    </row>
    <row r="1248" ht="36" customHeight="1" spans="1:7">
      <c r="A1248" s="449" t="s">
        <v>2234</v>
      </c>
      <c r="B1248" s="328" t="s">
        <v>2235</v>
      </c>
      <c r="C1248" s="360">
        <v>162</v>
      </c>
      <c r="D1248" s="360"/>
      <c r="E1248" s="361">
        <f t="shared" si="63"/>
        <v>-1</v>
      </c>
      <c r="F1248" s="297" t="str">
        <f t="shared" si="61"/>
        <v>是</v>
      </c>
      <c r="G1248" s="194" t="str">
        <f t="shared" si="62"/>
        <v>项</v>
      </c>
    </row>
    <row r="1249" ht="36" customHeight="1" spans="1:7">
      <c r="A1249" s="449" t="s">
        <v>2236</v>
      </c>
      <c r="B1249" s="328" t="s">
        <v>2237</v>
      </c>
      <c r="C1249" s="360">
        <v>0</v>
      </c>
      <c r="D1249" s="360">
        <v>0</v>
      </c>
      <c r="E1249" s="361" t="str">
        <f t="shared" si="63"/>
        <v/>
      </c>
      <c r="F1249" s="297" t="str">
        <f t="shared" si="61"/>
        <v>否</v>
      </c>
      <c r="G1249" s="194" t="str">
        <f t="shared" si="62"/>
        <v>项</v>
      </c>
    </row>
    <row r="1250" ht="36" customHeight="1" spans="1:7">
      <c r="A1250" s="451">
        <v>2220119</v>
      </c>
      <c r="B1250" s="461" t="s">
        <v>2238</v>
      </c>
      <c r="C1250" s="360">
        <v>0</v>
      </c>
      <c r="D1250" s="360">
        <v>0</v>
      </c>
      <c r="E1250" s="361" t="str">
        <f t="shared" si="63"/>
        <v/>
      </c>
      <c r="F1250" s="297" t="str">
        <f t="shared" si="61"/>
        <v>否</v>
      </c>
      <c r="G1250" s="194" t="str">
        <f t="shared" si="62"/>
        <v>项</v>
      </c>
    </row>
    <row r="1251" ht="36" customHeight="1" spans="1:7">
      <c r="A1251" s="451">
        <v>2220120</v>
      </c>
      <c r="B1251" s="461" t="s">
        <v>2239</v>
      </c>
      <c r="C1251" s="360">
        <v>0</v>
      </c>
      <c r="D1251" s="360">
        <v>0</v>
      </c>
      <c r="E1251" s="361" t="str">
        <f t="shared" si="63"/>
        <v/>
      </c>
      <c r="F1251" s="297" t="str">
        <f t="shared" si="61"/>
        <v>否</v>
      </c>
      <c r="G1251" s="194" t="str">
        <f t="shared" si="62"/>
        <v>项</v>
      </c>
    </row>
    <row r="1252" ht="36" customHeight="1" spans="1:7">
      <c r="A1252" s="451">
        <v>2220121</v>
      </c>
      <c r="B1252" s="461" t="s">
        <v>2240</v>
      </c>
      <c r="C1252" s="360">
        <v>3</v>
      </c>
      <c r="D1252" s="360">
        <v>60</v>
      </c>
      <c r="E1252" s="361">
        <f t="shared" si="63"/>
        <v>19</v>
      </c>
      <c r="F1252" s="297" t="str">
        <f t="shared" si="61"/>
        <v>是</v>
      </c>
      <c r="G1252" s="194" t="str">
        <f t="shared" si="62"/>
        <v>项</v>
      </c>
    </row>
    <row r="1253" ht="36" customHeight="1" spans="1:7">
      <c r="A1253" s="449" t="s">
        <v>2241</v>
      </c>
      <c r="B1253" s="328" t="s">
        <v>158</v>
      </c>
      <c r="C1253" s="360"/>
      <c r="D1253" s="360"/>
      <c r="E1253" s="361" t="str">
        <f t="shared" si="63"/>
        <v/>
      </c>
      <c r="F1253" s="297" t="str">
        <f t="shared" si="61"/>
        <v>否</v>
      </c>
      <c r="G1253" s="194" t="str">
        <f t="shared" si="62"/>
        <v>项</v>
      </c>
    </row>
    <row r="1254" ht="36" customHeight="1" spans="1:7">
      <c r="A1254" s="449" t="s">
        <v>2242</v>
      </c>
      <c r="B1254" s="328" t="s">
        <v>2243</v>
      </c>
      <c r="C1254" s="360"/>
      <c r="D1254" s="360"/>
      <c r="E1254" s="361" t="str">
        <f t="shared" si="63"/>
        <v/>
      </c>
      <c r="F1254" s="297" t="str">
        <f t="shared" si="61"/>
        <v>否</v>
      </c>
      <c r="G1254" s="194" t="str">
        <f t="shared" si="62"/>
        <v>项</v>
      </c>
    </row>
    <row r="1255" ht="36" customHeight="1" spans="1:7">
      <c r="A1255" s="448" t="s">
        <v>2244</v>
      </c>
      <c r="B1255" s="322" t="s">
        <v>2245</v>
      </c>
      <c r="C1255" s="357">
        <f>SUM(C1256:C1268)</f>
        <v>0</v>
      </c>
      <c r="D1255" s="357">
        <f>SUM(D1256:D1268)</f>
        <v>0</v>
      </c>
      <c r="E1255" s="358" t="str">
        <f t="shared" si="63"/>
        <v/>
      </c>
      <c r="F1255" s="297" t="str">
        <f t="shared" si="61"/>
        <v>否</v>
      </c>
      <c r="G1255" s="194" t="str">
        <f t="shared" si="62"/>
        <v>款</v>
      </c>
    </row>
    <row r="1256" ht="36" customHeight="1" spans="1:7">
      <c r="A1256" s="449" t="s">
        <v>2246</v>
      </c>
      <c r="B1256" s="328" t="s">
        <v>140</v>
      </c>
      <c r="C1256" s="360">
        <v>0</v>
      </c>
      <c r="D1256" s="360">
        <v>0</v>
      </c>
      <c r="E1256" s="361" t="str">
        <f t="shared" si="63"/>
        <v/>
      </c>
      <c r="F1256" s="297" t="str">
        <f t="shared" si="61"/>
        <v>否</v>
      </c>
      <c r="G1256" s="194" t="str">
        <f t="shared" si="62"/>
        <v>项</v>
      </c>
    </row>
    <row r="1257" ht="36" customHeight="1" spans="1:7">
      <c r="A1257" s="449" t="s">
        <v>2247</v>
      </c>
      <c r="B1257" s="328" t="s">
        <v>142</v>
      </c>
      <c r="C1257" s="360">
        <v>0</v>
      </c>
      <c r="D1257" s="360">
        <v>0</v>
      </c>
      <c r="E1257" s="361" t="str">
        <f t="shared" si="63"/>
        <v/>
      </c>
      <c r="F1257" s="297" t="str">
        <f t="shared" si="61"/>
        <v>否</v>
      </c>
      <c r="G1257" s="194" t="str">
        <f t="shared" si="62"/>
        <v>项</v>
      </c>
    </row>
    <row r="1258" ht="36" customHeight="1" spans="1:7">
      <c r="A1258" s="449" t="s">
        <v>2248</v>
      </c>
      <c r="B1258" s="328" t="s">
        <v>144</v>
      </c>
      <c r="C1258" s="360">
        <v>0</v>
      </c>
      <c r="D1258" s="360">
        <v>0</v>
      </c>
      <c r="E1258" s="361" t="str">
        <f t="shared" si="63"/>
        <v/>
      </c>
      <c r="F1258" s="297" t="str">
        <f t="shared" si="61"/>
        <v>否</v>
      </c>
      <c r="G1258" s="194" t="str">
        <f t="shared" si="62"/>
        <v>项</v>
      </c>
    </row>
    <row r="1259" ht="36" customHeight="1" spans="1:7">
      <c r="A1259" s="449" t="s">
        <v>2249</v>
      </c>
      <c r="B1259" s="328" t="s">
        <v>2250</v>
      </c>
      <c r="C1259" s="360">
        <v>0</v>
      </c>
      <c r="D1259" s="360">
        <v>0</v>
      </c>
      <c r="E1259" s="361" t="str">
        <f t="shared" si="63"/>
        <v/>
      </c>
      <c r="F1259" s="297" t="str">
        <f t="shared" si="61"/>
        <v>否</v>
      </c>
      <c r="G1259" s="194" t="str">
        <f t="shared" si="62"/>
        <v>项</v>
      </c>
    </row>
    <row r="1260" ht="36" customHeight="1" spans="1:7">
      <c r="A1260" s="449" t="s">
        <v>2251</v>
      </c>
      <c r="B1260" s="328" t="s">
        <v>2252</v>
      </c>
      <c r="C1260" s="360">
        <v>0</v>
      </c>
      <c r="D1260" s="360">
        <v>0</v>
      </c>
      <c r="E1260" s="361" t="str">
        <f t="shared" si="63"/>
        <v/>
      </c>
      <c r="F1260" s="297" t="str">
        <f t="shared" si="61"/>
        <v>否</v>
      </c>
      <c r="G1260" s="194" t="str">
        <f t="shared" si="62"/>
        <v>项</v>
      </c>
    </row>
    <row r="1261" ht="36" customHeight="1" spans="1:7">
      <c r="A1261" s="449" t="s">
        <v>2253</v>
      </c>
      <c r="B1261" s="328" t="s">
        <v>2254</v>
      </c>
      <c r="C1261" s="360">
        <v>0</v>
      </c>
      <c r="D1261" s="360">
        <v>0</v>
      </c>
      <c r="E1261" s="361" t="str">
        <f t="shared" si="63"/>
        <v/>
      </c>
      <c r="F1261" s="297" t="str">
        <f t="shared" si="61"/>
        <v>否</v>
      </c>
      <c r="G1261" s="194" t="str">
        <f t="shared" si="62"/>
        <v>项</v>
      </c>
    </row>
    <row r="1262" ht="36" customHeight="1" spans="1:7">
      <c r="A1262" s="449" t="s">
        <v>2255</v>
      </c>
      <c r="B1262" s="328" t="s">
        <v>2256</v>
      </c>
      <c r="C1262" s="360">
        <v>0</v>
      </c>
      <c r="D1262" s="360">
        <v>0</v>
      </c>
      <c r="E1262" s="361" t="str">
        <f t="shared" si="63"/>
        <v/>
      </c>
      <c r="F1262" s="297" t="str">
        <f t="shared" si="61"/>
        <v>否</v>
      </c>
      <c r="G1262" s="194" t="str">
        <f t="shared" si="62"/>
        <v>项</v>
      </c>
    </row>
    <row r="1263" ht="36" customHeight="1" spans="1:7">
      <c r="A1263" s="449" t="s">
        <v>2257</v>
      </c>
      <c r="B1263" s="328" t="s">
        <v>2258</v>
      </c>
      <c r="C1263" s="360">
        <v>0</v>
      </c>
      <c r="D1263" s="360">
        <v>0</v>
      </c>
      <c r="E1263" s="361" t="str">
        <f t="shared" si="63"/>
        <v/>
      </c>
      <c r="F1263" s="297" t="str">
        <f t="shared" si="61"/>
        <v>否</v>
      </c>
      <c r="G1263" s="194" t="str">
        <f t="shared" si="62"/>
        <v>项</v>
      </c>
    </row>
    <row r="1264" ht="36" customHeight="1" spans="1:7">
      <c r="A1264" s="449" t="s">
        <v>2259</v>
      </c>
      <c r="B1264" s="328" t="s">
        <v>2260</v>
      </c>
      <c r="C1264" s="360">
        <v>0</v>
      </c>
      <c r="D1264" s="360">
        <v>0</v>
      </c>
      <c r="E1264" s="361" t="str">
        <f t="shared" si="63"/>
        <v/>
      </c>
      <c r="F1264" s="297" t="str">
        <f t="shared" si="61"/>
        <v>否</v>
      </c>
      <c r="G1264" s="194" t="str">
        <f t="shared" si="62"/>
        <v>项</v>
      </c>
    </row>
    <row r="1265" ht="36" customHeight="1" spans="1:7">
      <c r="A1265" s="449" t="s">
        <v>2261</v>
      </c>
      <c r="B1265" s="328" t="s">
        <v>2262</v>
      </c>
      <c r="C1265" s="360">
        <v>0</v>
      </c>
      <c r="D1265" s="360">
        <v>0</v>
      </c>
      <c r="E1265" s="361" t="str">
        <f t="shared" si="63"/>
        <v/>
      </c>
      <c r="F1265" s="297" t="str">
        <f t="shared" si="61"/>
        <v>否</v>
      </c>
      <c r="G1265" s="194" t="str">
        <f t="shared" si="62"/>
        <v>项</v>
      </c>
    </row>
    <row r="1266" ht="36" customHeight="1" spans="1:7">
      <c r="A1266" s="449" t="s">
        <v>2263</v>
      </c>
      <c r="B1266" s="328" t="s">
        <v>2264</v>
      </c>
      <c r="C1266" s="360">
        <v>0</v>
      </c>
      <c r="D1266" s="360">
        <v>0</v>
      </c>
      <c r="E1266" s="361" t="str">
        <f t="shared" si="63"/>
        <v/>
      </c>
      <c r="F1266" s="297" t="str">
        <f t="shared" si="61"/>
        <v>否</v>
      </c>
      <c r="G1266" s="194" t="str">
        <f t="shared" si="62"/>
        <v>项</v>
      </c>
    </row>
    <row r="1267" ht="36" customHeight="1" spans="1:7">
      <c r="A1267" s="449" t="s">
        <v>2265</v>
      </c>
      <c r="B1267" s="328" t="s">
        <v>158</v>
      </c>
      <c r="C1267" s="360"/>
      <c r="D1267" s="360"/>
      <c r="E1267" s="361" t="str">
        <f t="shared" si="63"/>
        <v/>
      </c>
      <c r="F1267" s="297" t="str">
        <f t="shared" ref="F1267:F1330" si="64">IF(LEN(A1267)=3,"是",IF(B1267&lt;&gt;"",IF(SUM(C1267:D1267)&lt;&gt;0,"是","否"),"是"))</f>
        <v>否</v>
      </c>
      <c r="G1267" s="194" t="str">
        <f t="shared" ref="G1267:G1330" si="65">IF(LEN(A1267)=3,"类",IF(LEN(A1267)=5,"款","项"))</f>
        <v>项</v>
      </c>
    </row>
    <row r="1268" ht="36" customHeight="1" spans="1:7">
      <c r="A1268" s="449" t="s">
        <v>2266</v>
      </c>
      <c r="B1268" s="328" t="s">
        <v>2267</v>
      </c>
      <c r="C1268" s="360"/>
      <c r="D1268" s="360"/>
      <c r="E1268" s="361" t="str">
        <f t="shared" si="63"/>
        <v/>
      </c>
      <c r="F1268" s="297" t="str">
        <f t="shared" si="64"/>
        <v>否</v>
      </c>
      <c r="G1268" s="194" t="str">
        <f t="shared" si="65"/>
        <v>项</v>
      </c>
    </row>
    <row r="1269" ht="36" customHeight="1" spans="1:7">
      <c r="A1269" s="448" t="s">
        <v>2268</v>
      </c>
      <c r="B1269" s="322" t="s">
        <v>2269</v>
      </c>
      <c r="C1269" s="357">
        <f>SUM(C1270:C1274)</f>
        <v>0</v>
      </c>
      <c r="D1269" s="357">
        <f>SUM(D1270:D1274)</f>
        <v>0</v>
      </c>
      <c r="E1269" s="358" t="str">
        <f t="shared" si="63"/>
        <v/>
      </c>
      <c r="F1269" s="297" t="str">
        <f t="shared" si="64"/>
        <v>否</v>
      </c>
      <c r="G1269" s="194" t="str">
        <f t="shared" si="65"/>
        <v>款</v>
      </c>
    </row>
    <row r="1270" ht="36" customHeight="1" spans="1:7">
      <c r="A1270" s="449" t="s">
        <v>2270</v>
      </c>
      <c r="B1270" s="328" t="s">
        <v>2271</v>
      </c>
      <c r="C1270" s="360">
        <v>0</v>
      </c>
      <c r="D1270" s="360">
        <v>0</v>
      </c>
      <c r="E1270" s="361" t="str">
        <f t="shared" si="63"/>
        <v/>
      </c>
      <c r="F1270" s="297" t="str">
        <f t="shared" si="64"/>
        <v>否</v>
      </c>
      <c r="G1270" s="194" t="str">
        <f t="shared" si="65"/>
        <v>项</v>
      </c>
    </row>
    <row r="1271" ht="36" customHeight="1" spans="1:7">
      <c r="A1271" s="449" t="s">
        <v>2272</v>
      </c>
      <c r="B1271" s="328" t="s">
        <v>2273</v>
      </c>
      <c r="C1271" s="360">
        <v>0</v>
      </c>
      <c r="D1271" s="360">
        <v>0</v>
      </c>
      <c r="E1271" s="361" t="str">
        <f t="shared" si="63"/>
        <v/>
      </c>
      <c r="F1271" s="297" t="str">
        <f t="shared" si="64"/>
        <v>否</v>
      </c>
      <c r="G1271" s="194" t="str">
        <f t="shared" si="65"/>
        <v>项</v>
      </c>
    </row>
    <row r="1272" ht="36" customHeight="1" spans="1:7">
      <c r="A1272" s="449" t="s">
        <v>2274</v>
      </c>
      <c r="B1272" s="328" t="s">
        <v>2275</v>
      </c>
      <c r="C1272" s="360">
        <v>0</v>
      </c>
      <c r="D1272" s="360">
        <v>0</v>
      </c>
      <c r="E1272" s="361" t="str">
        <f t="shared" si="63"/>
        <v/>
      </c>
      <c r="F1272" s="297" t="str">
        <f t="shared" si="64"/>
        <v>否</v>
      </c>
      <c r="G1272" s="194" t="str">
        <f t="shared" si="65"/>
        <v>项</v>
      </c>
    </row>
    <row r="1273" ht="36" customHeight="1" spans="1:7">
      <c r="A1273" s="451">
        <v>2220305</v>
      </c>
      <c r="B1273" s="461" t="s">
        <v>2276</v>
      </c>
      <c r="C1273" s="360">
        <v>0</v>
      </c>
      <c r="D1273" s="360">
        <v>0</v>
      </c>
      <c r="E1273" s="361" t="str">
        <f t="shared" si="63"/>
        <v/>
      </c>
      <c r="F1273" s="297" t="str">
        <f t="shared" si="64"/>
        <v>否</v>
      </c>
      <c r="G1273" s="194" t="str">
        <f t="shared" si="65"/>
        <v>项</v>
      </c>
    </row>
    <row r="1274" ht="36" customHeight="1" spans="1:7">
      <c r="A1274" s="449" t="s">
        <v>2277</v>
      </c>
      <c r="B1274" s="328" t="s">
        <v>2278</v>
      </c>
      <c r="C1274" s="360">
        <v>0</v>
      </c>
      <c r="D1274" s="360">
        <v>0</v>
      </c>
      <c r="E1274" s="361" t="str">
        <f t="shared" si="63"/>
        <v/>
      </c>
      <c r="F1274" s="297" t="str">
        <f t="shared" si="64"/>
        <v>否</v>
      </c>
      <c r="G1274" s="194" t="str">
        <f t="shared" si="65"/>
        <v>项</v>
      </c>
    </row>
    <row r="1275" ht="36" customHeight="1" spans="1:7">
      <c r="A1275" s="448" t="s">
        <v>2279</v>
      </c>
      <c r="B1275" s="322" t="s">
        <v>2280</v>
      </c>
      <c r="C1275" s="357">
        <f>SUM(C1276:C1280)</f>
        <v>90</v>
      </c>
      <c r="D1275" s="357">
        <f>SUM(D1276:D1280)</f>
        <v>95</v>
      </c>
      <c r="E1275" s="358">
        <f t="shared" si="63"/>
        <v>0.056</v>
      </c>
      <c r="F1275" s="297" t="str">
        <f t="shared" si="64"/>
        <v>是</v>
      </c>
      <c r="G1275" s="194" t="str">
        <f t="shared" si="65"/>
        <v>款</v>
      </c>
    </row>
    <row r="1276" ht="36" customHeight="1" spans="1:7">
      <c r="A1276" s="449" t="s">
        <v>2281</v>
      </c>
      <c r="B1276" s="328" t="s">
        <v>2282</v>
      </c>
      <c r="C1276" s="360">
        <v>90</v>
      </c>
      <c r="D1276" s="360">
        <v>95</v>
      </c>
      <c r="E1276" s="361">
        <f t="shared" si="63"/>
        <v>0.056</v>
      </c>
      <c r="F1276" s="297" t="str">
        <f t="shared" si="64"/>
        <v>是</v>
      </c>
      <c r="G1276" s="194" t="str">
        <f t="shared" si="65"/>
        <v>项</v>
      </c>
    </row>
    <row r="1277" ht="36" customHeight="1" spans="1:7">
      <c r="A1277" s="449" t="s">
        <v>2283</v>
      </c>
      <c r="B1277" s="328" t="s">
        <v>2284</v>
      </c>
      <c r="C1277" s="360">
        <v>0</v>
      </c>
      <c r="D1277" s="360">
        <v>0</v>
      </c>
      <c r="E1277" s="361" t="str">
        <f t="shared" si="63"/>
        <v/>
      </c>
      <c r="F1277" s="297" t="str">
        <f t="shared" si="64"/>
        <v>否</v>
      </c>
      <c r="G1277" s="194" t="str">
        <f t="shared" si="65"/>
        <v>项</v>
      </c>
    </row>
    <row r="1278" ht="36" customHeight="1" spans="1:7">
      <c r="A1278" s="449" t="s">
        <v>2285</v>
      </c>
      <c r="B1278" s="328" t="s">
        <v>2286</v>
      </c>
      <c r="C1278" s="360">
        <v>0</v>
      </c>
      <c r="D1278" s="360">
        <v>0</v>
      </c>
      <c r="E1278" s="361" t="str">
        <f t="shared" si="63"/>
        <v/>
      </c>
      <c r="F1278" s="297" t="str">
        <f t="shared" si="64"/>
        <v>否</v>
      </c>
      <c r="G1278" s="194" t="str">
        <f t="shared" si="65"/>
        <v>项</v>
      </c>
    </row>
    <row r="1279" ht="36" customHeight="1" spans="1:7">
      <c r="A1279" s="449" t="s">
        <v>2287</v>
      </c>
      <c r="B1279" s="328" t="s">
        <v>2288</v>
      </c>
      <c r="C1279" s="360">
        <v>0</v>
      </c>
      <c r="D1279" s="360">
        <v>0</v>
      </c>
      <c r="E1279" s="361" t="str">
        <f t="shared" si="63"/>
        <v/>
      </c>
      <c r="F1279" s="297" t="str">
        <f t="shared" si="64"/>
        <v>否</v>
      </c>
      <c r="G1279" s="194" t="str">
        <f t="shared" si="65"/>
        <v>项</v>
      </c>
    </row>
    <row r="1280" ht="36" customHeight="1" spans="1:7">
      <c r="A1280" s="449" t="s">
        <v>2289</v>
      </c>
      <c r="B1280" s="328" t="s">
        <v>2290</v>
      </c>
      <c r="C1280" s="360">
        <v>0</v>
      </c>
      <c r="D1280" s="360">
        <v>0</v>
      </c>
      <c r="E1280" s="361" t="str">
        <f t="shared" si="63"/>
        <v/>
      </c>
      <c r="F1280" s="297" t="str">
        <f t="shared" si="64"/>
        <v>否</v>
      </c>
      <c r="G1280" s="194" t="str">
        <f t="shared" si="65"/>
        <v>项</v>
      </c>
    </row>
    <row r="1281" ht="36" customHeight="1" spans="1:7">
      <c r="A1281" s="448" t="s">
        <v>2291</v>
      </c>
      <c r="B1281" s="322" t="s">
        <v>2292</v>
      </c>
      <c r="C1281" s="357">
        <f>SUM(C1282:C1293)</f>
        <v>0</v>
      </c>
      <c r="D1281" s="357">
        <f>SUM(D1282:D1293)</f>
        <v>0</v>
      </c>
      <c r="E1281" s="358" t="str">
        <f t="shared" si="63"/>
        <v/>
      </c>
      <c r="F1281" s="297" t="str">
        <f t="shared" si="64"/>
        <v>否</v>
      </c>
      <c r="G1281" s="194" t="str">
        <f t="shared" si="65"/>
        <v>款</v>
      </c>
    </row>
    <row r="1282" ht="36" customHeight="1" spans="1:7">
      <c r="A1282" s="449" t="s">
        <v>2293</v>
      </c>
      <c r="B1282" s="328" t="s">
        <v>2294</v>
      </c>
      <c r="C1282" s="360">
        <v>0</v>
      </c>
      <c r="D1282" s="360">
        <v>0</v>
      </c>
      <c r="E1282" s="361" t="str">
        <f t="shared" si="63"/>
        <v/>
      </c>
      <c r="F1282" s="297" t="str">
        <f t="shared" si="64"/>
        <v>否</v>
      </c>
      <c r="G1282" s="194" t="str">
        <f t="shared" si="65"/>
        <v>项</v>
      </c>
    </row>
    <row r="1283" ht="36" customHeight="1" spans="1:7">
      <c r="A1283" s="449" t="s">
        <v>2295</v>
      </c>
      <c r="B1283" s="328" t="s">
        <v>2296</v>
      </c>
      <c r="C1283" s="360">
        <v>0</v>
      </c>
      <c r="D1283" s="360">
        <v>0</v>
      </c>
      <c r="E1283" s="361" t="str">
        <f t="shared" si="63"/>
        <v/>
      </c>
      <c r="F1283" s="297" t="str">
        <f t="shared" si="64"/>
        <v>否</v>
      </c>
      <c r="G1283" s="194" t="str">
        <f t="shared" si="65"/>
        <v>项</v>
      </c>
    </row>
    <row r="1284" ht="36" customHeight="1" spans="1:7">
      <c r="A1284" s="449" t="s">
        <v>2297</v>
      </c>
      <c r="B1284" s="328" t="s">
        <v>2298</v>
      </c>
      <c r="C1284" s="360">
        <v>0</v>
      </c>
      <c r="D1284" s="360">
        <v>0</v>
      </c>
      <c r="E1284" s="361" t="str">
        <f t="shared" si="63"/>
        <v/>
      </c>
      <c r="F1284" s="297" t="str">
        <f t="shared" si="64"/>
        <v>否</v>
      </c>
      <c r="G1284" s="194" t="str">
        <f t="shared" si="65"/>
        <v>项</v>
      </c>
    </row>
    <row r="1285" ht="36" customHeight="1" spans="1:7">
      <c r="A1285" s="449" t="s">
        <v>2299</v>
      </c>
      <c r="B1285" s="328" t="s">
        <v>2300</v>
      </c>
      <c r="C1285" s="360">
        <v>0</v>
      </c>
      <c r="D1285" s="360">
        <v>0</v>
      </c>
      <c r="E1285" s="361" t="str">
        <f t="shared" si="63"/>
        <v/>
      </c>
      <c r="F1285" s="297" t="str">
        <f t="shared" si="64"/>
        <v>否</v>
      </c>
      <c r="G1285" s="194" t="str">
        <f t="shared" si="65"/>
        <v>项</v>
      </c>
    </row>
    <row r="1286" ht="36" customHeight="1" spans="1:7">
      <c r="A1286" s="449" t="s">
        <v>2301</v>
      </c>
      <c r="B1286" s="328" t="s">
        <v>2302</v>
      </c>
      <c r="C1286" s="360">
        <v>0</v>
      </c>
      <c r="D1286" s="360">
        <v>0</v>
      </c>
      <c r="E1286" s="361" t="str">
        <f t="shared" si="63"/>
        <v/>
      </c>
      <c r="F1286" s="297" t="str">
        <f t="shared" si="64"/>
        <v>否</v>
      </c>
      <c r="G1286" s="194" t="str">
        <f t="shared" si="65"/>
        <v>项</v>
      </c>
    </row>
    <row r="1287" ht="36" customHeight="1" spans="1:7">
      <c r="A1287" s="449" t="s">
        <v>2303</v>
      </c>
      <c r="B1287" s="328" t="s">
        <v>2304</v>
      </c>
      <c r="C1287" s="360">
        <v>0</v>
      </c>
      <c r="D1287" s="360">
        <v>0</v>
      </c>
      <c r="E1287" s="361" t="str">
        <f t="shared" si="63"/>
        <v/>
      </c>
      <c r="F1287" s="297" t="str">
        <f t="shared" si="64"/>
        <v>否</v>
      </c>
      <c r="G1287" s="194" t="str">
        <f t="shared" si="65"/>
        <v>项</v>
      </c>
    </row>
    <row r="1288" ht="36" customHeight="1" spans="1:7">
      <c r="A1288" s="449" t="s">
        <v>2305</v>
      </c>
      <c r="B1288" s="328" t="s">
        <v>2306</v>
      </c>
      <c r="C1288" s="360">
        <v>0</v>
      </c>
      <c r="D1288" s="360">
        <v>0</v>
      </c>
      <c r="E1288" s="361" t="str">
        <f t="shared" si="63"/>
        <v/>
      </c>
      <c r="F1288" s="297" t="str">
        <f t="shared" si="64"/>
        <v>否</v>
      </c>
      <c r="G1288" s="194" t="str">
        <f t="shared" si="65"/>
        <v>项</v>
      </c>
    </row>
    <row r="1289" ht="36" customHeight="1" spans="1:7">
      <c r="A1289" s="449" t="s">
        <v>2307</v>
      </c>
      <c r="B1289" s="328" t="s">
        <v>2308</v>
      </c>
      <c r="C1289" s="360"/>
      <c r="D1289" s="360"/>
      <c r="E1289" s="361" t="str">
        <f t="shared" si="63"/>
        <v/>
      </c>
      <c r="F1289" s="297" t="str">
        <f t="shared" si="64"/>
        <v>否</v>
      </c>
      <c r="G1289" s="194" t="str">
        <f t="shared" si="65"/>
        <v>项</v>
      </c>
    </row>
    <row r="1290" ht="36" customHeight="1" spans="1:7">
      <c r="A1290" s="449" t="s">
        <v>2309</v>
      </c>
      <c r="B1290" s="328" t="s">
        <v>2310</v>
      </c>
      <c r="C1290" s="360"/>
      <c r="D1290" s="360"/>
      <c r="E1290" s="361" t="str">
        <f t="shared" si="63"/>
        <v/>
      </c>
      <c r="F1290" s="297" t="str">
        <f t="shared" si="64"/>
        <v>否</v>
      </c>
      <c r="G1290" s="194" t="str">
        <f t="shared" si="65"/>
        <v>项</v>
      </c>
    </row>
    <row r="1291" ht="36" customHeight="1" spans="1:7">
      <c r="A1291" s="449" t="s">
        <v>2311</v>
      </c>
      <c r="B1291" s="328" t="s">
        <v>2312</v>
      </c>
      <c r="C1291" s="360">
        <v>0</v>
      </c>
      <c r="D1291" s="360">
        <v>0</v>
      </c>
      <c r="E1291" s="361" t="str">
        <f t="shared" si="63"/>
        <v/>
      </c>
      <c r="F1291" s="297" t="str">
        <f t="shared" si="64"/>
        <v>否</v>
      </c>
      <c r="G1291" s="194" t="str">
        <f t="shared" si="65"/>
        <v>项</v>
      </c>
    </row>
    <row r="1292" ht="36" customHeight="1" spans="1:7">
      <c r="A1292" s="326">
        <v>2220511</v>
      </c>
      <c r="B1292" s="328" t="s">
        <v>2313</v>
      </c>
      <c r="C1292" s="360">
        <v>0</v>
      </c>
      <c r="D1292" s="360">
        <v>0</v>
      </c>
      <c r="E1292" s="361" t="str">
        <f t="shared" si="63"/>
        <v/>
      </c>
      <c r="F1292" s="297" t="str">
        <f t="shared" si="64"/>
        <v>否</v>
      </c>
      <c r="G1292" s="194" t="str">
        <f t="shared" si="65"/>
        <v>项</v>
      </c>
    </row>
    <row r="1293" ht="36" customHeight="1" spans="1:7">
      <c r="A1293" s="449" t="s">
        <v>2314</v>
      </c>
      <c r="B1293" s="328" t="s">
        <v>2315</v>
      </c>
      <c r="C1293" s="360">
        <v>0</v>
      </c>
      <c r="D1293" s="360">
        <v>0</v>
      </c>
      <c r="E1293" s="361" t="str">
        <f t="shared" si="63"/>
        <v/>
      </c>
      <c r="F1293" s="297" t="str">
        <f t="shared" si="64"/>
        <v>否</v>
      </c>
      <c r="G1293" s="194" t="str">
        <f t="shared" si="65"/>
        <v>项</v>
      </c>
    </row>
    <row r="1294" ht="36" customHeight="1" spans="1:7">
      <c r="A1294" s="448" t="s">
        <v>2316</v>
      </c>
      <c r="B1294" s="453" t="s">
        <v>530</v>
      </c>
      <c r="C1294" s="462"/>
      <c r="D1294" s="462"/>
      <c r="E1294" s="358" t="str">
        <f t="shared" si="63"/>
        <v/>
      </c>
      <c r="F1294" s="297" t="str">
        <f t="shared" si="64"/>
        <v>否</v>
      </c>
      <c r="G1294" s="194" t="str">
        <f t="shared" si="65"/>
        <v>项</v>
      </c>
    </row>
    <row r="1295" ht="36" customHeight="1" spans="1:7">
      <c r="A1295" s="448" t="s">
        <v>110</v>
      </c>
      <c r="B1295" s="322" t="s">
        <v>111</v>
      </c>
      <c r="C1295" s="357">
        <f>SUM(C1296,C1308,C1314,C1320,C1328,C1341,C1345,C1351,)</f>
        <v>1330</v>
      </c>
      <c r="D1295" s="357">
        <f>SUM(D1296,D1308,D1314,D1320,D1328,D1341,D1345,D1351,)</f>
        <v>3271</v>
      </c>
      <c r="E1295" s="358">
        <f t="shared" si="63"/>
        <v>1.459</v>
      </c>
      <c r="F1295" s="297" t="str">
        <f t="shared" si="64"/>
        <v>是</v>
      </c>
      <c r="G1295" s="194" t="str">
        <f t="shared" si="65"/>
        <v>类</v>
      </c>
    </row>
    <row r="1296" ht="36" customHeight="1" spans="1:7">
      <c r="A1296" s="448" t="s">
        <v>2317</v>
      </c>
      <c r="B1296" s="322" t="s">
        <v>2318</v>
      </c>
      <c r="C1296" s="357">
        <f>SUM(C1297:C1307)</f>
        <v>440</v>
      </c>
      <c r="D1296" s="357">
        <f>SUM(D1297:D1307)</f>
        <v>1683</v>
      </c>
      <c r="E1296" s="358">
        <f t="shared" si="63"/>
        <v>2.825</v>
      </c>
      <c r="F1296" s="297" t="str">
        <f t="shared" si="64"/>
        <v>是</v>
      </c>
      <c r="G1296" s="194" t="str">
        <f t="shared" si="65"/>
        <v>款</v>
      </c>
    </row>
    <row r="1297" ht="36" customHeight="1" spans="1:7">
      <c r="A1297" s="449" t="s">
        <v>2319</v>
      </c>
      <c r="B1297" s="328" t="s">
        <v>140</v>
      </c>
      <c r="C1297" s="360">
        <v>374</v>
      </c>
      <c r="D1297" s="360">
        <v>354</v>
      </c>
      <c r="E1297" s="361">
        <f t="shared" si="63"/>
        <v>-0.053</v>
      </c>
      <c r="F1297" s="297" t="str">
        <f t="shared" si="64"/>
        <v>是</v>
      </c>
      <c r="G1297" s="194" t="str">
        <f t="shared" si="65"/>
        <v>项</v>
      </c>
    </row>
    <row r="1298" ht="36" customHeight="1" spans="1:7">
      <c r="A1298" s="449" t="s">
        <v>2320</v>
      </c>
      <c r="B1298" s="328" t="s">
        <v>142</v>
      </c>
      <c r="C1298" s="360">
        <v>30</v>
      </c>
      <c r="D1298" s="360">
        <v>82</v>
      </c>
      <c r="E1298" s="361">
        <f t="shared" ref="E1298:E1361" si="66">IF(C1298&gt;0,D1298/C1298-1,IF(C1298&lt;0,-(D1298/C1298-1),""))</f>
        <v>1.733</v>
      </c>
      <c r="F1298" s="297" t="str">
        <f t="shared" si="64"/>
        <v>是</v>
      </c>
      <c r="G1298" s="194" t="str">
        <f t="shared" si="65"/>
        <v>项</v>
      </c>
    </row>
    <row r="1299" ht="36" customHeight="1" spans="1:7">
      <c r="A1299" s="449" t="s">
        <v>2321</v>
      </c>
      <c r="B1299" s="328" t="s">
        <v>144</v>
      </c>
      <c r="C1299" s="360">
        <v>0</v>
      </c>
      <c r="D1299" s="360">
        <v>0</v>
      </c>
      <c r="E1299" s="361" t="str">
        <f t="shared" si="66"/>
        <v/>
      </c>
      <c r="F1299" s="297" t="str">
        <f t="shared" si="64"/>
        <v>否</v>
      </c>
      <c r="G1299" s="194" t="str">
        <f t="shared" si="65"/>
        <v>项</v>
      </c>
    </row>
    <row r="1300" ht="36" customHeight="1" spans="1:7">
      <c r="A1300" s="449" t="s">
        <v>2322</v>
      </c>
      <c r="B1300" s="328" t="s">
        <v>2323</v>
      </c>
      <c r="C1300" s="360">
        <v>22</v>
      </c>
      <c r="D1300" s="360">
        <v>22</v>
      </c>
      <c r="E1300" s="361">
        <f t="shared" si="66"/>
        <v>0</v>
      </c>
      <c r="F1300" s="297" t="str">
        <f t="shared" si="64"/>
        <v>是</v>
      </c>
      <c r="G1300" s="194" t="str">
        <f t="shared" si="65"/>
        <v>项</v>
      </c>
    </row>
    <row r="1301" ht="36" customHeight="1" spans="1:7">
      <c r="A1301" s="449" t="s">
        <v>2324</v>
      </c>
      <c r="B1301" s="328" t="s">
        <v>2325</v>
      </c>
      <c r="C1301" s="360">
        <v>0</v>
      </c>
      <c r="D1301" s="360">
        <v>0</v>
      </c>
      <c r="E1301" s="361" t="str">
        <f t="shared" si="66"/>
        <v/>
      </c>
      <c r="F1301" s="297" t="str">
        <f t="shared" si="64"/>
        <v>否</v>
      </c>
      <c r="G1301" s="194" t="str">
        <f t="shared" si="65"/>
        <v>项</v>
      </c>
    </row>
    <row r="1302" ht="36" customHeight="1" spans="1:7">
      <c r="A1302" s="449" t="s">
        <v>2326</v>
      </c>
      <c r="B1302" s="328" t="s">
        <v>2327</v>
      </c>
      <c r="C1302" s="360">
        <v>0</v>
      </c>
      <c r="D1302" s="360">
        <v>0</v>
      </c>
      <c r="E1302" s="361" t="str">
        <f t="shared" si="66"/>
        <v/>
      </c>
      <c r="F1302" s="297" t="str">
        <f t="shared" si="64"/>
        <v>否</v>
      </c>
      <c r="G1302" s="194" t="str">
        <f t="shared" si="65"/>
        <v>项</v>
      </c>
    </row>
    <row r="1303" ht="36" customHeight="1" spans="1:7">
      <c r="A1303" s="449" t="s">
        <v>2328</v>
      </c>
      <c r="B1303" s="328" t="s">
        <v>2329</v>
      </c>
      <c r="C1303" s="360">
        <v>0</v>
      </c>
      <c r="D1303" s="360">
        <v>0</v>
      </c>
      <c r="E1303" s="361" t="str">
        <f t="shared" si="66"/>
        <v/>
      </c>
      <c r="F1303" s="297" t="str">
        <f t="shared" si="64"/>
        <v>否</v>
      </c>
      <c r="G1303" s="194" t="str">
        <f t="shared" si="65"/>
        <v>项</v>
      </c>
    </row>
    <row r="1304" ht="36" customHeight="1" spans="1:7">
      <c r="A1304" s="449" t="s">
        <v>2330</v>
      </c>
      <c r="B1304" s="328" t="s">
        <v>2331</v>
      </c>
      <c r="C1304" s="360">
        <v>14</v>
      </c>
      <c r="D1304" s="360">
        <v>0</v>
      </c>
      <c r="E1304" s="361">
        <f t="shared" si="66"/>
        <v>-1</v>
      </c>
      <c r="F1304" s="297" t="str">
        <f t="shared" si="64"/>
        <v>是</v>
      </c>
      <c r="G1304" s="194" t="str">
        <f t="shared" si="65"/>
        <v>项</v>
      </c>
    </row>
    <row r="1305" ht="36" customHeight="1" spans="1:7">
      <c r="A1305" s="449" t="s">
        <v>2332</v>
      </c>
      <c r="B1305" s="328" t="s">
        <v>2333</v>
      </c>
      <c r="C1305" s="360"/>
      <c r="D1305" s="360"/>
      <c r="E1305" s="361" t="str">
        <f t="shared" si="66"/>
        <v/>
      </c>
      <c r="F1305" s="297" t="str">
        <f t="shared" si="64"/>
        <v>否</v>
      </c>
      <c r="G1305" s="194" t="str">
        <f t="shared" si="65"/>
        <v>项</v>
      </c>
    </row>
    <row r="1306" ht="36" customHeight="1" spans="1:7">
      <c r="A1306" s="449" t="s">
        <v>2334</v>
      </c>
      <c r="B1306" s="328" t="s">
        <v>158</v>
      </c>
      <c r="C1306" s="360"/>
      <c r="D1306" s="360">
        <v>1225</v>
      </c>
      <c r="E1306" s="361" t="str">
        <f t="shared" si="66"/>
        <v/>
      </c>
      <c r="F1306" s="297" t="str">
        <f t="shared" si="64"/>
        <v>是</v>
      </c>
      <c r="G1306" s="194" t="str">
        <f t="shared" si="65"/>
        <v>项</v>
      </c>
    </row>
    <row r="1307" ht="36" customHeight="1" spans="1:7">
      <c r="A1307" s="449" t="s">
        <v>2335</v>
      </c>
      <c r="B1307" s="328" t="s">
        <v>2336</v>
      </c>
      <c r="C1307" s="360">
        <v>0</v>
      </c>
      <c r="D1307" s="360">
        <v>0</v>
      </c>
      <c r="E1307" s="361" t="str">
        <f t="shared" si="66"/>
        <v/>
      </c>
      <c r="F1307" s="297" t="str">
        <f t="shared" si="64"/>
        <v>否</v>
      </c>
      <c r="G1307" s="194" t="str">
        <f t="shared" si="65"/>
        <v>项</v>
      </c>
    </row>
    <row r="1308" ht="36" customHeight="1" spans="1:7">
      <c r="A1308" s="448" t="s">
        <v>2337</v>
      </c>
      <c r="B1308" s="322" t="s">
        <v>2338</v>
      </c>
      <c r="C1308" s="357">
        <f>SUM(C1309:C1313)</f>
        <v>360</v>
      </c>
      <c r="D1308" s="357">
        <f>SUM(D1309:D1313)</f>
        <v>879</v>
      </c>
      <c r="E1308" s="358">
        <f t="shared" si="66"/>
        <v>1.442</v>
      </c>
      <c r="F1308" s="297" t="str">
        <f t="shared" si="64"/>
        <v>是</v>
      </c>
      <c r="G1308" s="194" t="str">
        <f t="shared" si="65"/>
        <v>款</v>
      </c>
    </row>
    <row r="1309" ht="36" customHeight="1" spans="1:7">
      <c r="A1309" s="449" t="s">
        <v>2339</v>
      </c>
      <c r="B1309" s="328" t="s">
        <v>140</v>
      </c>
      <c r="C1309" s="360">
        <v>156</v>
      </c>
      <c r="D1309" s="360">
        <v>679</v>
      </c>
      <c r="E1309" s="361">
        <f t="shared" si="66"/>
        <v>3.353</v>
      </c>
      <c r="F1309" s="297" t="str">
        <f t="shared" si="64"/>
        <v>是</v>
      </c>
      <c r="G1309" s="194" t="str">
        <f t="shared" si="65"/>
        <v>项</v>
      </c>
    </row>
    <row r="1310" ht="36" customHeight="1" spans="1:7">
      <c r="A1310" s="449" t="s">
        <v>2340</v>
      </c>
      <c r="B1310" s="328" t="s">
        <v>142</v>
      </c>
      <c r="C1310" s="360">
        <v>144</v>
      </c>
      <c r="D1310" s="360">
        <v>144</v>
      </c>
      <c r="E1310" s="361">
        <f t="shared" si="66"/>
        <v>0</v>
      </c>
      <c r="F1310" s="297" t="str">
        <f t="shared" si="64"/>
        <v>是</v>
      </c>
      <c r="G1310" s="194" t="str">
        <f t="shared" si="65"/>
        <v>项</v>
      </c>
    </row>
    <row r="1311" ht="36" customHeight="1" spans="1:7">
      <c r="A1311" s="449" t="s">
        <v>2341</v>
      </c>
      <c r="B1311" s="328" t="s">
        <v>144</v>
      </c>
      <c r="C1311" s="360">
        <v>0</v>
      </c>
      <c r="D1311" s="360">
        <v>0</v>
      </c>
      <c r="E1311" s="361" t="str">
        <f t="shared" si="66"/>
        <v/>
      </c>
      <c r="F1311" s="297" t="str">
        <f t="shared" si="64"/>
        <v>否</v>
      </c>
      <c r="G1311" s="194" t="str">
        <f t="shared" si="65"/>
        <v>项</v>
      </c>
    </row>
    <row r="1312" ht="36" customHeight="1" spans="1:7">
      <c r="A1312" s="449" t="s">
        <v>2342</v>
      </c>
      <c r="B1312" s="328" t="s">
        <v>2343</v>
      </c>
      <c r="C1312" s="360">
        <v>60</v>
      </c>
      <c r="D1312" s="360">
        <v>56</v>
      </c>
      <c r="E1312" s="361">
        <f t="shared" si="66"/>
        <v>-0.067</v>
      </c>
      <c r="F1312" s="297" t="str">
        <f t="shared" si="64"/>
        <v>是</v>
      </c>
      <c r="G1312" s="194" t="str">
        <f t="shared" si="65"/>
        <v>项</v>
      </c>
    </row>
    <row r="1313" ht="36" customHeight="1" spans="1:7">
      <c r="A1313" s="449" t="s">
        <v>2344</v>
      </c>
      <c r="B1313" s="328" t="s">
        <v>2345</v>
      </c>
      <c r="C1313" s="360">
        <v>0</v>
      </c>
      <c r="D1313" s="360">
        <v>0</v>
      </c>
      <c r="E1313" s="361" t="str">
        <f t="shared" si="66"/>
        <v/>
      </c>
      <c r="F1313" s="297" t="str">
        <f t="shared" si="64"/>
        <v>否</v>
      </c>
      <c r="G1313" s="194" t="str">
        <f t="shared" si="65"/>
        <v>项</v>
      </c>
    </row>
    <row r="1314" ht="36" customHeight="1" spans="1:7">
      <c r="A1314" s="448" t="s">
        <v>2346</v>
      </c>
      <c r="B1314" s="322" t="s">
        <v>2347</v>
      </c>
      <c r="C1314" s="357">
        <f>SUM(C1315:C1319)</f>
        <v>0</v>
      </c>
      <c r="D1314" s="357">
        <f>SUM(D1315:D1319)</f>
        <v>0</v>
      </c>
      <c r="E1314" s="358" t="str">
        <f t="shared" si="66"/>
        <v/>
      </c>
      <c r="F1314" s="297" t="str">
        <f t="shared" si="64"/>
        <v>否</v>
      </c>
      <c r="G1314" s="194" t="str">
        <f t="shared" si="65"/>
        <v>款</v>
      </c>
    </row>
    <row r="1315" ht="36" customHeight="1" spans="1:7">
      <c r="A1315" s="449" t="s">
        <v>2348</v>
      </c>
      <c r="B1315" s="328" t="s">
        <v>140</v>
      </c>
      <c r="C1315" s="360"/>
      <c r="D1315" s="360"/>
      <c r="E1315" s="361" t="str">
        <f t="shared" si="66"/>
        <v/>
      </c>
      <c r="F1315" s="297" t="str">
        <f t="shared" si="64"/>
        <v>否</v>
      </c>
      <c r="G1315" s="194" t="str">
        <f t="shared" si="65"/>
        <v>项</v>
      </c>
    </row>
    <row r="1316" ht="36" customHeight="1" spans="1:7">
      <c r="A1316" s="449" t="s">
        <v>2349</v>
      </c>
      <c r="B1316" s="328" t="s">
        <v>142</v>
      </c>
      <c r="C1316" s="360">
        <v>0</v>
      </c>
      <c r="D1316" s="360">
        <v>0</v>
      </c>
      <c r="E1316" s="361" t="str">
        <f t="shared" si="66"/>
        <v/>
      </c>
      <c r="F1316" s="297" t="str">
        <f t="shared" si="64"/>
        <v>否</v>
      </c>
      <c r="G1316" s="194" t="str">
        <f t="shared" si="65"/>
        <v>项</v>
      </c>
    </row>
    <row r="1317" ht="36" customHeight="1" spans="1:7">
      <c r="A1317" s="449" t="s">
        <v>2350</v>
      </c>
      <c r="B1317" s="328" t="s">
        <v>144</v>
      </c>
      <c r="C1317" s="360">
        <v>0</v>
      </c>
      <c r="D1317" s="360">
        <v>0</v>
      </c>
      <c r="E1317" s="361" t="str">
        <f t="shared" si="66"/>
        <v/>
      </c>
      <c r="F1317" s="297" t="str">
        <f t="shared" si="64"/>
        <v>否</v>
      </c>
      <c r="G1317" s="194" t="str">
        <f t="shared" si="65"/>
        <v>项</v>
      </c>
    </row>
    <row r="1318" ht="36" customHeight="1" spans="1:7">
      <c r="A1318" s="449" t="s">
        <v>2351</v>
      </c>
      <c r="B1318" s="328" t="s">
        <v>2352</v>
      </c>
      <c r="C1318" s="360"/>
      <c r="D1318" s="360"/>
      <c r="E1318" s="361" t="str">
        <f t="shared" si="66"/>
        <v/>
      </c>
      <c r="F1318" s="297" t="str">
        <f t="shared" si="64"/>
        <v>否</v>
      </c>
      <c r="G1318" s="194" t="str">
        <f t="shared" si="65"/>
        <v>项</v>
      </c>
    </row>
    <row r="1319" ht="36" customHeight="1" spans="1:7">
      <c r="A1319" s="449" t="s">
        <v>2353</v>
      </c>
      <c r="B1319" s="328" t="s">
        <v>2354</v>
      </c>
      <c r="C1319" s="360"/>
      <c r="D1319" s="360"/>
      <c r="E1319" s="361" t="str">
        <f t="shared" si="66"/>
        <v/>
      </c>
      <c r="F1319" s="297" t="str">
        <f t="shared" si="64"/>
        <v>否</v>
      </c>
      <c r="G1319" s="194" t="str">
        <f t="shared" si="65"/>
        <v>项</v>
      </c>
    </row>
    <row r="1320" ht="36" customHeight="1" spans="1:7">
      <c r="A1320" s="448" t="s">
        <v>2355</v>
      </c>
      <c r="B1320" s="322" t="s">
        <v>2356</v>
      </c>
      <c r="C1320" s="357">
        <f>SUM(C1321:C1327)</f>
        <v>0</v>
      </c>
      <c r="D1320" s="357">
        <f>SUM(D1321:D1327)</f>
        <v>0</v>
      </c>
      <c r="E1320" s="358" t="str">
        <f t="shared" si="66"/>
        <v/>
      </c>
      <c r="F1320" s="297" t="str">
        <f t="shared" si="64"/>
        <v>否</v>
      </c>
      <c r="G1320" s="194" t="str">
        <f t="shared" si="65"/>
        <v>款</v>
      </c>
    </row>
    <row r="1321" ht="36" customHeight="1" spans="1:7">
      <c r="A1321" s="449" t="s">
        <v>2357</v>
      </c>
      <c r="B1321" s="328" t="s">
        <v>140</v>
      </c>
      <c r="C1321" s="360">
        <v>0</v>
      </c>
      <c r="D1321" s="360">
        <v>0</v>
      </c>
      <c r="E1321" s="361" t="str">
        <f t="shared" si="66"/>
        <v/>
      </c>
      <c r="F1321" s="297" t="str">
        <f t="shared" si="64"/>
        <v>否</v>
      </c>
      <c r="G1321" s="194" t="str">
        <f t="shared" si="65"/>
        <v>项</v>
      </c>
    </row>
    <row r="1322" ht="36" customHeight="1" spans="1:7">
      <c r="A1322" s="449" t="s">
        <v>2358</v>
      </c>
      <c r="B1322" s="328" t="s">
        <v>142</v>
      </c>
      <c r="C1322" s="360">
        <v>0</v>
      </c>
      <c r="D1322" s="360">
        <v>0</v>
      </c>
      <c r="E1322" s="361" t="str">
        <f t="shared" si="66"/>
        <v/>
      </c>
      <c r="F1322" s="297" t="str">
        <f t="shared" si="64"/>
        <v>否</v>
      </c>
      <c r="G1322" s="194" t="str">
        <f t="shared" si="65"/>
        <v>项</v>
      </c>
    </row>
    <row r="1323" ht="36" customHeight="1" spans="1:7">
      <c r="A1323" s="449" t="s">
        <v>2359</v>
      </c>
      <c r="B1323" s="328" t="s">
        <v>144</v>
      </c>
      <c r="C1323" s="360">
        <v>0</v>
      </c>
      <c r="D1323" s="360">
        <v>0</v>
      </c>
      <c r="E1323" s="361" t="str">
        <f t="shared" si="66"/>
        <v/>
      </c>
      <c r="F1323" s="297" t="str">
        <f t="shared" si="64"/>
        <v>否</v>
      </c>
      <c r="G1323" s="194" t="str">
        <f t="shared" si="65"/>
        <v>项</v>
      </c>
    </row>
    <row r="1324" ht="36" customHeight="1" spans="1:7">
      <c r="A1324" s="449" t="s">
        <v>2360</v>
      </c>
      <c r="B1324" s="328" t="s">
        <v>2361</v>
      </c>
      <c r="C1324" s="360"/>
      <c r="D1324" s="360"/>
      <c r="E1324" s="361" t="str">
        <f t="shared" si="66"/>
        <v/>
      </c>
      <c r="F1324" s="297" t="str">
        <f t="shared" si="64"/>
        <v>否</v>
      </c>
      <c r="G1324" s="194" t="str">
        <f t="shared" si="65"/>
        <v>项</v>
      </c>
    </row>
    <row r="1325" ht="36" customHeight="1" spans="1:7">
      <c r="A1325" s="449" t="s">
        <v>2362</v>
      </c>
      <c r="B1325" s="328" t="s">
        <v>2363</v>
      </c>
      <c r="C1325" s="360"/>
      <c r="D1325" s="360"/>
      <c r="E1325" s="361" t="str">
        <f t="shared" si="66"/>
        <v/>
      </c>
      <c r="F1325" s="297" t="str">
        <f t="shared" si="64"/>
        <v>否</v>
      </c>
      <c r="G1325" s="194" t="str">
        <f t="shared" si="65"/>
        <v>项</v>
      </c>
    </row>
    <row r="1326" ht="36" customHeight="1" spans="1:7">
      <c r="A1326" s="449" t="s">
        <v>2364</v>
      </c>
      <c r="B1326" s="328" t="s">
        <v>158</v>
      </c>
      <c r="C1326" s="360"/>
      <c r="D1326" s="360"/>
      <c r="E1326" s="361" t="str">
        <f t="shared" si="66"/>
        <v/>
      </c>
      <c r="F1326" s="297" t="str">
        <f t="shared" si="64"/>
        <v>否</v>
      </c>
      <c r="G1326" s="194" t="str">
        <f t="shared" si="65"/>
        <v>项</v>
      </c>
    </row>
    <row r="1327" ht="36" customHeight="1" spans="1:7">
      <c r="A1327" s="449" t="s">
        <v>2365</v>
      </c>
      <c r="B1327" s="328" t="s">
        <v>2366</v>
      </c>
      <c r="C1327" s="360">
        <v>0</v>
      </c>
      <c r="D1327" s="360">
        <v>0</v>
      </c>
      <c r="E1327" s="361" t="str">
        <f t="shared" si="66"/>
        <v/>
      </c>
      <c r="F1327" s="297" t="str">
        <f t="shared" si="64"/>
        <v>否</v>
      </c>
      <c r="G1327" s="194" t="str">
        <f t="shared" si="65"/>
        <v>项</v>
      </c>
    </row>
    <row r="1328" ht="36" customHeight="1" spans="1:7">
      <c r="A1328" s="448" t="s">
        <v>2367</v>
      </c>
      <c r="B1328" s="322" t="s">
        <v>2368</v>
      </c>
      <c r="C1328" s="357">
        <f>SUM(C1329:C1340)</f>
        <v>105</v>
      </c>
      <c r="D1328" s="357">
        <f>SUM(D1329:D1340)</f>
        <v>105</v>
      </c>
      <c r="E1328" s="358">
        <f t="shared" si="66"/>
        <v>0</v>
      </c>
      <c r="F1328" s="297" t="str">
        <f t="shared" si="64"/>
        <v>是</v>
      </c>
      <c r="G1328" s="194" t="str">
        <f t="shared" si="65"/>
        <v>款</v>
      </c>
    </row>
    <row r="1329" ht="36" customHeight="1" spans="1:7">
      <c r="A1329" s="449" t="s">
        <v>2369</v>
      </c>
      <c r="B1329" s="328" t="s">
        <v>140</v>
      </c>
      <c r="C1329" s="360">
        <v>100</v>
      </c>
      <c r="D1329" s="360">
        <v>98</v>
      </c>
      <c r="E1329" s="361">
        <f t="shared" si="66"/>
        <v>-0.02</v>
      </c>
      <c r="F1329" s="297" t="str">
        <f t="shared" si="64"/>
        <v>是</v>
      </c>
      <c r="G1329" s="194" t="str">
        <f t="shared" si="65"/>
        <v>项</v>
      </c>
    </row>
    <row r="1330" ht="36" customHeight="1" spans="1:7">
      <c r="A1330" s="449" t="s">
        <v>2370</v>
      </c>
      <c r="B1330" s="328" t="s">
        <v>142</v>
      </c>
      <c r="C1330" s="360">
        <v>0</v>
      </c>
      <c r="D1330" s="360">
        <v>2</v>
      </c>
      <c r="E1330" s="361" t="str">
        <f t="shared" si="66"/>
        <v/>
      </c>
      <c r="F1330" s="297" t="str">
        <f t="shared" si="64"/>
        <v>是</v>
      </c>
      <c r="G1330" s="194" t="str">
        <f t="shared" si="65"/>
        <v>项</v>
      </c>
    </row>
    <row r="1331" ht="36" customHeight="1" spans="1:7">
      <c r="A1331" s="449" t="s">
        <v>2371</v>
      </c>
      <c r="B1331" s="328" t="s">
        <v>144</v>
      </c>
      <c r="C1331" s="360">
        <v>0</v>
      </c>
      <c r="D1331" s="360">
        <v>0</v>
      </c>
      <c r="E1331" s="361" t="str">
        <f t="shared" si="66"/>
        <v/>
      </c>
      <c r="F1331" s="297" t="str">
        <f t="shared" ref="F1331:F1369" si="67">IF(LEN(A1331)=3,"是",IF(B1331&lt;&gt;"",IF(SUM(C1331:D1331)&lt;&gt;0,"是","否"),"是"))</f>
        <v>否</v>
      </c>
      <c r="G1331" s="194" t="str">
        <f t="shared" ref="G1331:G1369" si="68">IF(LEN(A1331)=3,"类",IF(LEN(A1331)=5,"款","项"))</f>
        <v>项</v>
      </c>
    </row>
    <row r="1332" ht="36" customHeight="1" spans="1:7">
      <c r="A1332" s="449" t="s">
        <v>2372</v>
      </c>
      <c r="B1332" s="328" t="s">
        <v>2373</v>
      </c>
      <c r="C1332" s="360"/>
      <c r="D1332" s="360"/>
      <c r="E1332" s="361" t="str">
        <f t="shared" si="66"/>
        <v/>
      </c>
      <c r="F1332" s="297" t="str">
        <f t="shared" si="67"/>
        <v>否</v>
      </c>
      <c r="G1332" s="194" t="str">
        <f t="shared" si="68"/>
        <v>项</v>
      </c>
    </row>
    <row r="1333" ht="36" customHeight="1" spans="1:7">
      <c r="A1333" s="449" t="s">
        <v>2374</v>
      </c>
      <c r="B1333" s="328" t="s">
        <v>2375</v>
      </c>
      <c r="C1333" s="360">
        <v>3</v>
      </c>
      <c r="D1333" s="360">
        <v>3</v>
      </c>
      <c r="E1333" s="361">
        <f t="shared" si="66"/>
        <v>0</v>
      </c>
      <c r="F1333" s="297" t="str">
        <f t="shared" si="67"/>
        <v>是</v>
      </c>
      <c r="G1333" s="194" t="str">
        <f t="shared" si="68"/>
        <v>项</v>
      </c>
    </row>
    <row r="1334" ht="36" customHeight="1" spans="1:7">
      <c r="A1334" s="449" t="s">
        <v>2376</v>
      </c>
      <c r="B1334" s="328" t="s">
        <v>2377</v>
      </c>
      <c r="C1334" s="360">
        <v>2</v>
      </c>
      <c r="D1334" s="360">
        <v>2</v>
      </c>
      <c r="E1334" s="361">
        <f t="shared" si="66"/>
        <v>0</v>
      </c>
      <c r="F1334" s="297" t="str">
        <f t="shared" si="67"/>
        <v>是</v>
      </c>
      <c r="G1334" s="194" t="str">
        <f t="shared" si="68"/>
        <v>项</v>
      </c>
    </row>
    <row r="1335" ht="36" customHeight="1" spans="1:7">
      <c r="A1335" s="449" t="s">
        <v>2378</v>
      </c>
      <c r="B1335" s="328" t="s">
        <v>2379</v>
      </c>
      <c r="C1335" s="360">
        <v>0</v>
      </c>
      <c r="D1335" s="360">
        <v>0</v>
      </c>
      <c r="E1335" s="361" t="str">
        <f t="shared" si="66"/>
        <v/>
      </c>
      <c r="F1335" s="297" t="str">
        <f t="shared" si="67"/>
        <v>否</v>
      </c>
      <c r="G1335" s="194" t="str">
        <f t="shared" si="68"/>
        <v>项</v>
      </c>
    </row>
    <row r="1336" ht="36" customHeight="1" spans="1:7">
      <c r="A1336" s="449" t="s">
        <v>2380</v>
      </c>
      <c r="B1336" s="328" t="s">
        <v>2381</v>
      </c>
      <c r="C1336" s="360">
        <v>0</v>
      </c>
      <c r="D1336" s="360">
        <v>0</v>
      </c>
      <c r="E1336" s="361" t="str">
        <f t="shared" si="66"/>
        <v/>
      </c>
      <c r="F1336" s="297" t="str">
        <f t="shared" si="67"/>
        <v>否</v>
      </c>
      <c r="G1336" s="194" t="str">
        <f t="shared" si="68"/>
        <v>项</v>
      </c>
    </row>
    <row r="1337" ht="36" customHeight="1" spans="1:7">
      <c r="A1337" s="449" t="s">
        <v>2382</v>
      </c>
      <c r="B1337" s="328" t="s">
        <v>2383</v>
      </c>
      <c r="C1337" s="360">
        <v>0</v>
      </c>
      <c r="D1337" s="360">
        <v>0</v>
      </c>
      <c r="E1337" s="361" t="str">
        <f t="shared" si="66"/>
        <v/>
      </c>
      <c r="F1337" s="297" t="str">
        <f t="shared" si="67"/>
        <v>否</v>
      </c>
      <c r="G1337" s="194" t="str">
        <f t="shared" si="68"/>
        <v>项</v>
      </c>
    </row>
    <row r="1338" ht="36" customHeight="1" spans="1:7">
      <c r="A1338" s="449" t="s">
        <v>2384</v>
      </c>
      <c r="B1338" s="328" t="s">
        <v>2385</v>
      </c>
      <c r="C1338" s="360">
        <v>0</v>
      </c>
      <c r="D1338" s="360">
        <v>0</v>
      </c>
      <c r="E1338" s="361" t="str">
        <f t="shared" si="66"/>
        <v/>
      </c>
      <c r="F1338" s="297" t="str">
        <f t="shared" si="67"/>
        <v>否</v>
      </c>
      <c r="G1338" s="194" t="str">
        <f t="shared" si="68"/>
        <v>项</v>
      </c>
    </row>
    <row r="1339" ht="36" customHeight="1" spans="1:7">
      <c r="A1339" s="449" t="s">
        <v>2386</v>
      </c>
      <c r="B1339" s="328" t="s">
        <v>2387</v>
      </c>
      <c r="C1339" s="360"/>
      <c r="D1339" s="360"/>
      <c r="E1339" s="361" t="str">
        <f t="shared" si="66"/>
        <v/>
      </c>
      <c r="F1339" s="297" t="str">
        <f t="shared" si="67"/>
        <v>否</v>
      </c>
      <c r="G1339" s="194" t="str">
        <f t="shared" si="68"/>
        <v>项</v>
      </c>
    </row>
    <row r="1340" ht="36" customHeight="1" spans="1:7">
      <c r="A1340" s="449" t="s">
        <v>2388</v>
      </c>
      <c r="B1340" s="328" t="s">
        <v>2389</v>
      </c>
      <c r="C1340" s="360"/>
      <c r="D1340" s="360"/>
      <c r="E1340" s="361" t="str">
        <f t="shared" si="66"/>
        <v/>
      </c>
      <c r="F1340" s="297" t="str">
        <f t="shared" si="67"/>
        <v>否</v>
      </c>
      <c r="G1340" s="194" t="str">
        <f t="shared" si="68"/>
        <v>项</v>
      </c>
    </row>
    <row r="1341" ht="36" customHeight="1" spans="1:7">
      <c r="A1341" s="448" t="s">
        <v>2390</v>
      </c>
      <c r="B1341" s="322" t="s">
        <v>2391</v>
      </c>
      <c r="C1341" s="357">
        <f>SUM(C1342:C1344)</f>
        <v>160</v>
      </c>
      <c r="D1341" s="357">
        <f>SUM(D1342:D1344)</f>
        <v>0</v>
      </c>
      <c r="E1341" s="358">
        <f t="shared" si="66"/>
        <v>-1</v>
      </c>
      <c r="F1341" s="297" t="str">
        <f t="shared" si="67"/>
        <v>是</v>
      </c>
      <c r="G1341" s="194" t="str">
        <f t="shared" si="68"/>
        <v>款</v>
      </c>
    </row>
    <row r="1342" ht="36" customHeight="1" spans="1:7">
      <c r="A1342" s="449" t="s">
        <v>2392</v>
      </c>
      <c r="B1342" s="328" t="s">
        <v>2393</v>
      </c>
      <c r="C1342" s="360">
        <v>159</v>
      </c>
      <c r="D1342" s="360"/>
      <c r="E1342" s="361">
        <f t="shared" si="66"/>
        <v>-1</v>
      </c>
      <c r="F1342" s="297" t="str">
        <f t="shared" si="67"/>
        <v>是</v>
      </c>
      <c r="G1342" s="194" t="str">
        <f t="shared" si="68"/>
        <v>项</v>
      </c>
    </row>
    <row r="1343" ht="36" customHeight="1" spans="1:7">
      <c r="A1343" s="449" t="s">
        <v>2394</v>
      </c>
      <c r="B1343" s="328" t="s">
        <v>2395</v>
      </c>
      <c r="C1343" s="360">
        <v>1</v>
      </c>
      <c r="D1343" s="360">
        <v>0</v>
      </c>
      <c r="E1343" s="361">
        <f t="shared" si="66"/>
        <v>-1</v>
      </c>
      <c r="F1343" s="297" t="str">
        <f t="shared" si="67"/>
        <v>是</v>
      </c>
      <c r="G1343" s="194" t="str">
        <f t="shared" si="68"/>
        <v>项</v>
      </c>
    </row>
    <row r="1344" ht="36" customHeight="1" spans="1:7">
      <c r="A1344" s="449" t="s">
        <v>2396</v>
      </c>
      <c r="B1344" s="328" t="s">
        <v>2397</v>
      </c>
      <c r="C1344" s="360"/>
      <c r="D1344" s="360"/>
      <c r="E1344" s="361" t="str">
        <f t="shared" si="66"/>
        <v/>
      </c>
      <c r="F1344" s="297" t="str">
        <f t="shared" si="67"/>
        <v>否</v>
      </c>
      <c r="G1344" s="194" t="str">
        <f t="shared" si="68"/>
        <v>项</v>
      </c>
    </row>
    <row r="1345" ht="36" customHeight="1" spans="1:7">
      <c r="A1345" s="448" t="s">
        <v>2398</v>
      </c>
      <c r="B1345" s="322" t="s">
        <v>2399</v>
      </c>
      <c r="C1345" s="357">
        <f>SUM(C1346:C1350)</f>
        <v>260</v>
      </c>
      <c r="D1345" s="357">
        <f>SUM(D1346:D1350)</f>
        <v>604</v>
      </c>
      <c r="E1345" s="358">
        <f t="shared" si="66"/>
        <v>1.323</v>
      </c>
      <c r="F1345" s="297" t="str">
        <f t="shared" si="67"/>
        <v>是</v>
      </c>
      <c r="G1345" s="194" t="str">
        <f t="shared" si="68"/>
        <v>款</v>
      </c>
    </row>
    <row r="1346" ht="36" customHeight="1" spans="1:7">
      <c r="A1346" s="449" t="s">
        <v>2400</v>
      </c>
      <c r="B1346" s="328" t="s">
        <v>2401</v>
      </c>
      <c r="C1346" s="360">
        <v>0</v>
      </c>
      <c r="D1346" s="360">
        <v>0</v>
      </c>
      <c r="E1346" s="361" t="str">
        <f t="shared" si="66"/>
        <v/>
      </c>
      <c r="F1346" s="297" t="str">
        <f t="shared" si="67"/>
        <v>否</v>
      </c>
      <c r="G1346" s="194" t="str">
        <f t="shared" si="68"/>
        <v>项</v>
      </c>
    </row>
    <row r="1347" ht="36" customHeight="1" spans="1:7">
      <c r="A1347" s="449" t="s">
        <v>2402</v>
      </c>
      <c r="B1347" s="328" t="s">
        <v>2403</v>
      </c>
      <c r="C1347" s="360">
        <v>0</v>
      </c>
      <c r="D1347" s="360">
        <v>0</v>
      </c>
      <c r="E1347" s="361" t="str">
        <f t="shared" si="66"/>
        <v/>
      </c>
      <c r="F1347" s="297" t="str">
        <f t="shared" si="67"/>
        <v>否</v>
      </c>
      <c r="G1347" s="194" t="str">
        <f t="shared" si="68"/>
        <v>项</v>
      </c>
    </row>
    <row r="1348" ht="36" customHeight="1" spans="1:7">
      <c r="A1348" s="449" t="s">
        <v>2404</v>
      </c>
      <c r="B1348" s="328" t="s">
        <v>2405</v>
      </c>
      <c r="C1348" s="360">
        <v>260</v>
      </c>
      <c r="D1348" s="360">
        <v>604</v>
      </c>
      <c r="E1348" s="361">
        <f t="shared" si="66"/>
        <v>1.323</v>
      </c>
      <c r="F1348" s="297" t="str">
        <f t="shared" si="67"/>
        <v>是</v>
      </c>
      <c r="G1348" s="194" t="str">
        <f t="shared" si="68"/>
        <v>项</v>
      </c>
    </row>
    <row r="1349" ht="36" customHeight="1" spans="1:7">
      <c r="A1349" s="449" t="s">
        <v>2406</v>
      </c>
      <c r="B1349" s="328" t="s">
        <v>2407</v>
      </c>
      <c r="C1349" s="360">
        <v>0</v>
      </c>
      <c r="D1349" s="360">
        <v>0</v>
      </c>
      <c r="E1349" s="361" t="str">
        <f t="shared" si="66"/>
        <v/>
      </c>
      <c r="F1349" s="297" t="str">
        <f t="shared" si="67"/>
        <v>否</v>
      </c>
      <c r="G1349" s="194" t="str">
        <f t="shared" si="68"/>
        <v>项</v>
      </c>
    </row>
    <row r="1350" ht="36" customHeight="1" spans="1:7">
      <c r="A1350" s="449" t="s">
        <v>2408</v>
      </c>
      <c r="B1350" s="328" t="s">
        <v>2409</v>
      </c>
      <c r="C1350" s="360">
        <v>0</v>
      </c>
      <c r="D1350" s="360">
        <v>0</v>
      </c>
      <c r="E1350" s="361" t="str">
        <f t="shared" si="66"/>
        <v/>
      </c>
      <c r="F1350" s="297" t="str">
        <f t="shared" si="67"/>
        <v>否</v>
      </c>
      <c r="G1350" s="194" t="str">
        <f t="shared" si="68"/>
        <v>项</v>
      </c>
    </row>
    <row r="1351" ht="36" customHeight="1" spans="1:7">
      <c r="A1351" s="448" t="s">
        <v>2410</v>
      </c>
      <c r="B1351" s="322" t="s">
        <v>2411</v>
      </c>
      <c r="C1351" s="357">
        <f>C1352</f>
        <v>5</v>
      </c>
      <c r="D1351" s="357">
        <f>D1352</f>
        <v>0</v>
      </c>
      <c r="E1351" s="358">
        <f t="shared" si="66"/>
        <v>-1</v>
      </c>
      <c r="F1351" s="297" t="str">
        <f t="shared" si="67"/>
        <v>是</v>
      </c>
      <c r="G1351" s="194" t="str">
        <f t="shared" si="68"/>
        <v>款</v>
      </c>
    </row>
    <row r="1352" ht="36" customHeight="1" spans="1:7">
      <c r="A1352" s="326" t="s">
        <v>2412</v>
      </c>
      <c r="B1352" s="328" t="s">
        <v>2413</v>
      </c>
      <c r="C1352" s="360">
        <v>5</v>
      </c>
      <c r="D1352" s="360">
        <v>0</v>
      </c>
      <c r="E1352" s="361">
        <f t="shared" si="66"/>
        <v>-1</v>
      </c>
      <c r="F1352" s="297" t="str">
        <f t="shared" si="67"/>
        <v>是</v>
      </c>
      <c r="G1352" s="194" t="str">
        <f t="shared" si="68"/>
        <v>项</v>
      </c>
    </row>
    <row r="1353" ht="36" customHeight="1" spans="1:7">
      <c r="A1353" s="329" t="s">
        <v>2414</v>
      </c>
      <c r="B1353" s="453" t="s">
        <v>530</v>
      </c>
      <c r="C1353" s="454"/>
      <c r="D1353" s="454"/>
      <c r="E1353" s="358" t="str">
        <f t="shared" si="66"/>
        <v/>
      </c>
      <c r="F1353" s="297" t="str">
        <f t="shared" si="67"/>
        <v>否</v>
      </c>
      <c r="G1353" s="194" t="str">
        <f t="shared" si="68"/>
        <v>项</v>
      </c>
    </row>
    <row r="1354" ht="36" customHeight="1" spans="1:7">
      <c r="A1354" s="448" t="s">
        <v>112</v>
      </c>
      <c r="B1354" s="322" t="s">
        <v>113</v>
      </c>
      <c r="C1354" s="357">
        <v>2000</v>
      </c>
      <c r="D1354" s="357">
        <v>2000</v>
      </c>
      <c r="E1354" s="358">
        <f t="shared" si="66"/>
        <v>0</v>
      </c>
      <c r="F1354" s="297" t="str">
        <f t="shared" si="67"/>
        <v>是</v>
      </c>
      <c r="G1354" s="194" t="str">
        <f t="shared" si="68"/>
        <v>类</v>
      </c>
    </row>
    <row r="1355" ht="36" customHeight="1" spans="1:7">
      <c r="A1355" s="448" t="s">
        <v>114</v>
      </c>
      <c r="B1355" s="322" t="s">
        <v>115</v>
      </c>
      <c r="C1355" s="357">
        <f>SUM(C1356)</f>
        <v>3354</v>
      </c>
      <c r="D1355" s="357">
        <f>SUM(D1356)</f>
        <v>3402</v>
      </c>
      <c r="E1355" s="358">
        <f t="shared" si="66"/>
        <v>0.014</v>
      </c>
      <c r="F1355" s="297" t="str">
        <f t="shared" si="67"/>
        <v>是</v>
      </c>
      <c r="G1355" s="194" t="str">
        <f t="shared" si="68"/>
        <v>类</v>
      </c>
    </row>
    <row r="1356" ht="36" customHeight="1" spans="1:7">
      <c r="A1356" s="448" t="s">
        <v>2415</v>
      </c>
      <c r="B1356" s="322" t="s">
        <v>2416</v>
      </c>
      <c r="C1356" s="357">
        <f>SUM(C1357:C1360)</f>
        <v>3354</v>
      </c>
      <c r="D1356" s="357">
        <f>SUM(D1357:D1360)</f>
        <v>3402</v>
      </c>
      <c r="E1356" s="358">
        <f t="shared" si="66"/>
        <v>0.014</v>
      </c>
      <c r="F1356" s="297" t="str">
        <f t="shared" si="67"/>
        <v>是</v>
      </c>
      <c r="G1356" s="194" t="str">
        <f t="shared" si="68"/>
        <v>款</v>
      </c>
    </row>
    <row r="1357" ht="36" customHeight="1" spans="1:7">
      <c r="A1357" s="449" t="s">
        <v>2417</v>
      </c>
      <c r="B1357" s="328" t="s">
        <v>2418</v>
      </c>
      <c r="C1357" s="360">
        <v>3354</v>
      </c>
      <c r="D1357" s="360">
        <v>3377</v>
      </c>
      <c r="E1357" s="361">
        <f t="shared" si="66"/>
        <v>0.007</v>
      </c>
      <c r="F1357" s="297" t="str">
        <f t="shared" si="67"/>
        <v>是</v>
      </c>
      <c r="G1357" s="194" t="str">
        <f t="shared" si="68"/>
        <v>项</v>
      </c>
    </row>
    <row r="1358" ht="36" customHeight="1" spans="1:7">
      <c r="A1358" s="449" t="s">
        <v>2419</v>
      </c>
      <c r="B1358" s="328" t="s">
        <v>2420</v>
      </c>
      <c r="C1358" s="360"/>
      <c r="D1358" s="360"/>
      <c r="E1358" s="361" t="str">
        <f t="shared" si="66"/>
        <v/>
      </c>
      <c r="F1358" s="297" t="str">
        <f t="shared" si="67"/>
        <v>否</v>
      </c>
      <c r="G1358" s="194" t="str">
        <f t="shared" si="68"/>
        <v>项</v>
      </c>
    </row>
    <row r="1359" ht="36" customHeight="1" spans="1:7">
      <c r="A1359" s="449" t="s">
        <v>2421</v>
      </c>
      <c r="B1359" s="328" t="s">
        <v>2422</v>
      </c>
      <c r="C1359" s="360"/>
      <c r="D1359" s="360">
        <v>25</v>
      </c>
      <c r="E1359" s="361" t="str">
        <f t="shared" si="66"/>
        <v/>
      </c>
      <c r="F1359" s="297" t="str">
        <f t="shared" si="67"/>
        <v>是</v>
      </c>
      <c r="G1359" s="194" t="str">
        <f t="shared" si="68"/>
        <v>项</v>
      </c>
    </row>
    <row r="1360" ht="36" customHeight="1" spans="1:7">
      <c r="A1360" s="449">
        <v>2320399</v>
      </c>
      <c r="B1360" s="328" t="s">
        <v>2423</v>
      </c>
      <c r="C1360" s="360">
        <v>0</v>
      </c>
      <c r="D1360" s="360">
        <v>0</v>
      </c>
      <c r="E1360" s="361" t="str">
        <f t="shared" si="66"/>
        <v/>
      </c>
      <c r="F1360" s="297" t="str">
        <f t="shared" si="67"/>
        <v>否</v>
      </c>
      <c r="G1360" s="194" t="str">
        <f t="shared" si="68"/>
        <v>项</v>
      </c>
    </row>
    <row r="1361" ht="36" customHeight="1" spans="1:7">
      <c r="A1361" s="448" t="s">
        <v>2424</v>
      </c>
      <c r="B1361" s="453" t="s">
        <v>530</v>
      </c>
      <c r="C1361" s="357"/>
      <c r="D1361" s="357"/>
      <c r="E1361" s="358" t="str">
        <f t="shared" si="66"/>
        <v/>
      </c>
      <c r="F1361" s="297" t="str">
        <f t="shared" si="67"/>
        <v>否</v>
      </c>
      <c r="G1361" s="194" t="str">
        <f t="shared" si="68"/>
        <v>项</v>
      </c>
    </row>
    <row r="1362" ht="36" customHeight="1" spans="1:7">
      <c r="A1362" s="448" t="s">
        <v>116</v>
      </c>
      <c r="B1362" s="322" t="s">
        <v>117</v>
      </c>
      <c r="C1362" s="357">
        <f>SUM(C1363)</f>
        <v>1</v>
      </c>
      <c r="D1362" s="357">
        <f>SUM(D1363)</f>
        <v>10</v>
      </c>
      <c r="E1362" s="358">
        <f t="shared" ref="E1362:E1369" si="69">IF(C1362&gt;0,D1362/C1362-1,IF(C1362&lt;0,-(D1362/C1362-1),""))</f>
        <v>9</v>
      </c>
      <c r="F1362" s="297" t="str">
        <f t="shared" si="67"/>
        <v>是</v>
      </c>
      <c r="G1362" s="194" t="str">
        <f t="shared" si="68"/>
        <v>类</v>
      </c>
    </row>
    <row r="1363" ht="36" customHeight="1" spans="1:7">
      <c r="A1363" s="448" t="s">
        <v>2425</v>
      </c>
      <c r="B1363" s="322" t="s">
        <v>2426</v>
      </c>
      <c r="C1363" s="357">
        <v>1</v>
      </c>
      <c r="D1363" s="357">
        <v>10</v>
      </c>
      <c r="E1363" s="358">
        <f t="shared" si="69"/>
        <v>9</v>
      </c>
      <c r="F1363" s="297" t="str">
        <f t="shared" si="67"/>
        <v>是</v>
      </c>
      <c r="G1363" s="194" t="str">
        <f t="shared" si="68"/>
        <v>款</v>
      </c>
    </row>
    <row r="1364" ht="36" customHeight="1" spans="1:7">
      <c r="A1364" s="448" t="s">
        <v>118</v>
      </c>
      <c r="B1364" s="322" t="s">
        <v>119</v>
      </c>
      <c r="C1364" s="357">
        <f>SUM(C1365:C1366)</f>
        <v>0</v>
      </c>
      <c r="D1364" s="357">
        <f>SUM(D1365:D1366)</f>
        <v>0</v>
      </c>
      <c r="E1364" s="358" t="str">
        <f t="shared" si="69"/>
        <v/>
      </c>
      <c r="F1364" s="297" t="str">
        <f t="shared" si="67"/>
        <v>是</v>
      </c>
      <c r="G1364" s="194" t="str">
        <f t="shared" si="68"/>
        <v>类</v>
      </c>
    </row>
    <row r="1365" ht="36" customHeight="1" spans="1:7">
      <c r="A1365" s="448" t="s">
        <v>2427</v>
      </c>
      <c r="B1365" s="322" t="s">
        <v>2428</v>
      </c>
      <c r="C1365" s="357"/>
      <c r="D1365" s="357"/>
      <c r="E1365" s="358" t="str">
        <f t="shared" si="69"/>
        <v/>
      </c>
      <c r="F1365" s="297" t="str">
        <f t="shared" si="67"/>
        <v>否</v>
      </c>
      <c r="G1365" s="194" t="str">
        <f t="shared" si="68"/>
        <v>款</v>
      </c>
    </row>
    <row r="1366" ht="36" customHeight="1" spans="1:7">
      <c r="A1366" s="448" t="s">
        <v>2429</v>
      </c>
      <c r="B1366" s="322" t="s">
        <v>2094</v>
      </c>
      <c r="C1366" s="357"/>
      <c r="D1366" s="357"/>
      <c r="E1366" s="358" t="str">
        <f t="shared" si="69"/>
        <v/>
      </c>
      <c r="F1366" s="297" t="str">
        <f t="shared" si="67"/>
        <v>否</v>
      </c>
      <c r="G1366" s="194" t="str">
        <f t="shared" si="68"/>
        <v>款</v>
      </c>
    </row>
    <row r="1367" ht="36" customHeight="1" spans="1:7">
      <c r="A1367" s="452" t="s">
        <v>2430</v>
      </c>
      <c r="B1367" s="453" t="s">
        <v>530</v>
      </c>
      <c r="C1367" s="466">
        <v>0</v>
      </c>
      <c r="D1367" s="466">
        <v>0</v>
      </c>
      <c r="E1367" s="358" t="str">
        <f t="shared" si="69"/>
        <v/>
      </c>
      <c r="F1367" s="297" t="str">
        <f t="shared" si="67"/>
        <v>否</v>
      </c>
      <c r="G1367" s="194" t="str">
        <f t="shared" si="68"/>
        <v>项</v>
      </c>
    </row>
    <row r="1368" ht="36" customHeight="1" spans="1:7">
      <c r="A1368" s="467"/>
      <c r="B1368" s="453"/>
      <c r="C1368" s="466"/>
      <c r="D1368" s="466"/>
      <c r="E1368" s="361" t="str">
        <f t="shared" si="69"/>
        <v/>
      </c>
      <c r="F1368" s="297" t="str">
        <f t="shared" si="67"/>
        <v>是</v>
      </c>
      <c r="G1368" s="194" t="str">
        <f t="shared" si="68"/>
        <v>项</v>
      </c>
    </row>
    <row r="1369" ht="36" customHeight="1" spans="1:7">
      <c r="A1369" s="468"/>
      <c r="B1369" s="469" t="s">
        <v>2431</v>
      </c>
      <c r="C1369" s="265">
        <f>SUM(C4,C264,C267,C287,C381,C437,C494,C554,C683,C757,C837,C861,C974,C1039,C1110,C1131,C1159,C1169,C1215,C1236,C1295,C1354,C1355,C1362,C1364)</f>
        <v>178280</v>
      </c>
      <c r="D1369" s="265">
        <f>SUM(D4,D264,D267,D287,D381,D437,D494,D554,D683,D757,D837,D861,D974,D1039,D1110,D1131,D1159,D1169,D1215,D1236,D1295,D1354,D1355,D1362,D1364)</f>
        <v>190466</v>
      </c>
      <c r="E1369" s="358">
        <f t="shared" si="69"/>
        <v>0.068</v>
      </c>
      <c r="F1369" s="297" t="str">
        <f t="shared" si="67"/>
        <v>是</v>
      </c>
      <c r="G1369" s="194" t="str">
        <f t="shared" si="68"/>
        <v>项</v>
      </c>
    </row>
    <row r="1381" spans="5:5">
      <c r="E1381" s="440">
        <f>IF(C1369&lt;&gt;0,IF((D1369/C1369-1)&lt;-30%,"",IF((D1369/C1369-1)&gt;150%,"",D1369/C1369-1)),"")</f>
        <v>0</v>
      </c>
    </row>
  </sheetData>
  <mergeCells count="1">
    <mergeCell ref="B1:E1"/>
  </mergeCells>
  <conditionalFormatting sqref="F4:F1369">
    <cfRule type="cellIs" dxfId="2" priority="1439"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31"/>
  <sheetViews>
    <sheetView showZeros="0" view="pageBreakPreview" zoomScaleNormal="100" workbookViewId="0">
      <pane ySplit="3" topLeftCell="A4" activePane="bottomLeft" state="frozen"/>
      <selection/>
      <selection pane="bottomLeft" activeCell="D7" sqref="D7"/>
    </sheetView>
  </sheetViews>
  <sheetFormatPr defaultColWidth="9" defaultRowHeight="13.75" outlineLevelCol="1"/>
  <cols>
    <col min="1" max="1" width="79" customWidth="1"/>
    <col min="2" max="2" width="36.5" customWidth="1"/>
  </cols>
  <sheetData>
    <row r="1" ht="45" customHeight="1" spans="1:2">
      <c r="A1" s="427" t="s">
        <v>2432</v>
      </c>
      <c r="B1" s="427"/>
    </row>
    <row r="2" ht="20.1" customHeight="1" spans="1:2">
      <c r="A2" s="428"/>
      <c r="B2" s="429" t="s">
        <v>2</v>
      </c>
    </row>
    <row r="3" ht="45" customHeight="1" spans="1:2">
      <c r="A3" s="430" t="s">
        <v>2433</v>
      </c>
      <c r="B3" s="135" t="s">
        <v>6</v>
      </c>
    </row>
    <row r="4" ht="30" customHeight="1" spans="1:2">
      <c r="A4" s="431" t="s">
        <v>2434</v>
      </c>
      <c r="B4" s="432">
        <f>SUM(B5:B8)</f>
        <v>28142</v>
      </c>
    </row>
    <row r="5" ht="30" customHeight="1" spans="1:2">
      <c r="A5" s="433" t="s">
        <v>2435</v>
      </c>
      <c r="B5" s="434">
        <v>17734</v>
      </c>
    </row>
    <row r="6" ht="30" customHeight="1" spans="1:2">
      <c r="A6" s="433" t="s">
        <v>2436</v>
      </c>
      <c r="B6" s="434">
        <v>6210</v>
      </c>
    </row>
    <row r="7" ht="30" customHeight="1" spans="1:2">
      <c r="A7" s="433" t="s">
        <v>2437</v>
      </c>
      <c r="B7" s="434">
        <v>2302</v>
      </c>
    </row>
    <row r="8" ht="30" customHeight="1" spans="1:2">
      <c r="A8" s="433" t="s">
        <v>2438</v>
      </c>
      <c r="B8" s="434">
        <v>1896</v>
      </c>
    </row>
    <row r="9" ht="30" customHeight="1" spans="1:2">
      <c r="A9" s="431" t="s">
        <v>2439</v>
      </c>
      <c r="B9" s="432">
        <f>SUM(B10:B19)</f>
        <v>14130</v>
      </c>
    </row>
    <row r="10" ht="30" customHeight="1" spans="1:2">
      <c r="A10" s="433" t="s">
        <v>2440</v>
      </c>
      <c r="B10" s="434">
        <v>7315</v>
      </c>
    </row>
    <row r="11" ht="30" customHeight="1" spans="1:2">
      <c r="A11" s="433" t="s">
        <v>2441</v>
      </c>
      <c r="B11" s="434">
        <v>223</v>
      </c>
    </row>
    <row r="12" ht="30" customHeight="1" spans="1:2">
      <c r="A12" s="433" t="s">
        <v>2442</v>
      </c>
      <c r="B12" s="434">
        <v>185</v>
      </c>
    </row>
    <row r="13" ht="30" customHeight="1" spans="1:2">
      <c r="A13" s="433" t="s">
        <v>2443</v>
      </c>
      <c r="B13" s="434">
        <v>37</v>
      </c>
    </row>
    <row r="14" ht="30" customHeight="1" spans="1:2">
      <c r="A14" s="433" t="s">
        <v>2444</v>
      </c>
      <c r="B14" s="434">
        <v>5172</v>
      </c>
    </row>
    <row r="15" ht="30" customHeight="1" spans="1:2">
      <c r="A15" s="433" t="s">
        <v>2445</v>
      </c>
      <c r="B15" s="434">
        <v>141</v>
      </c>
    </row>
    <row r="16" ht="30" customHeight="1" spans="1:2">
      <c r="A16" s="433" t="s">
        <v>2446</v>
      </c>
      <c r="B16" s="434">
        <v>0</v>
      </c>
    </row>
    <row r="17" ht="30" customHeight="1" spans="1:2">
      <c r="A17" s="433" t="s">
        <v>2447</v>
      </c>
      <c r="B17" s="434">
        <v>368</v>
      </c>
    </row>
    <row r="18" ht="30" customHeight="1" spans="1:2">
      <c r="A18" s="433" t="s">
        <v>2448</v>
      </c>
      <c r="B18" s="434">
        <v>299</v>
      </c>
    </row>
    <row r="19" ht="30" customHeight="1" spans="1:2">
      <c r="A19" s="433" t="s">
        <v>2449</v>
      </c>
      <c r="B19" s="434">
        <v>390</v>
      </c>
    </row>
    <row r="20" ht="30" customHeight="1" spans="1:2">
      <c r="A20" s="431" t="s">
        <v>2450</v>
      </c>
      <c r="B20" s="432">
        <v>46165</v>
      </c>
    </row>
    <row r="21" ht="30" customHeight="1" spans="1:2">
      <c r="A21" s="433" t="s">
        <v>2451</v>
      </c>
      <c r="B21" s="435">
        <v>582</v>
      </c>
    </row>
    <row r="22" ht="30" customHeight="1" spans="1:2">
      <c r="A22" s="431" t="s">
        <v>2452</v>
      </c>
      <c r="B22" s="432">
        <f>SUM(B23:B24)</f>
        <v>48085</v>
      </c>
    </row>
    <row r="23" ht="30" customHeight="1" spans="1:2">
      <c r="A23" s="433" t="s">
        <v>2453</v>
      </c>
      <c r="B23" s="435">
        <v>45368</v>
      </c>
    </row>
    <row r="24" ht="30" customHeight="1" spans="1:2">
      <c r="A24" s="433" t="s">
        <v>2454</v>
      </c>
      <c r="B24" s="434">
        <v>2717</v>
      </c>
    </row>
    <row r="25" ht="30" customHeight="1" spans="1:2">
      <c r="A25" s="431" t="s">
        <v>2455</v>
      </c>
      <c r="B25" s="432">
        <v>97</v>
      </c>
    </row>
    <row r="26" ht="30" customHeight="1" spans="1:2">
      <c r="A26" s="433" t="s">
        <v>2456</v>
      </c>
      <c r="B26" s="435">
        <v>97</v>
      </c>
    </row>
    <row r="27" ht="30" customHeight="1" spans="1:2">
      <c r="A27" s="431" t="s">
        <v>2457</v>
      </c>
      <c r="B27" s="432">
        <f>SUM(B28:B30)</f>
        <v>15972</v>
      </c>
    </row>
    <row r="28" ht="30" customHeight="1" spans="1:2">
      <c r="A28" s="433" t="s">
        <v>2458</v>
      </c>
      <c r="B28" s="434">
        <v>10497</v>
      </c>
    </row>
    <row r="29" ht="30" customHeight="1" spans="1:2">
      <c r="A29" s="433" t="s">
        <v>2459</v>
      </c>
      <c r="B29" s="434">
        <v>5395</v>
      </c>
    </row>
    <row r="30" ht="30" customHeight="1" spans="1:2">
      <c r="A30" s="433" t="s">
        <v>2460</v>
      </c>
      <c r="B30" s="434">
        <v>80</v>
      </c>
    </row>
    <row r="31" ht="30" customHeight="1" spans="1:2">
      <c r="A31" s="436" t="s">
        <v>2461</v>
      </c>
      <c r="B31" s="432">
        <f>SUM(B4,B9,B20,B22,B25,B27)</f>
        <v>152591</v>
      </c>
    </row>
  </sheetData>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C43"/>
  <sheetViews>
    <sheetView showGridLines="0" showZeros="0" view="pageBreakPreview" zoomScaleNormal="100" workbookViewId="0">
      <pane ySplit="3" topLeftCell="A8" activePane="bottomLeft" state="frozen"/>
      <selection/>
      <selection pane="bottomLeft" activeCell="J24" sqref="J24"/>
    </sheetView>
  </sheetViews>
  <sheetFormatPr defaultColWidth="9" defaultRowHeight="13.75" outlineLevelCol="2"/>
  <cols>
    <col min="1" max="1" width="69.6363636363636" style="285" customWidth="1"/>
    <col min="2" max="2" width="45.6363636363636" customWidth="1"/>
    <col min="3" max="3" width="9" hidden="1" customWidth="1"/>
  </cols>
  <sheetData>
    <row r="1" s="283" customFormat="1" ht="45" customHeight="1" spans="1:3">
      <c r="A1" s="421" t="s">
        <v>2462</v>
      </c>
      <c r="B1" s="421"/>
      <c r="C1" s="422"/>
    </row>
    <row r="2" ht="20.1" customHeight="1" spans="1:2">
      <c r="A2" s="288"/>
      <c r="B2" s="413" t="s">
        <v>2</v>
      </c>
    </row>
    <row r="3" ht="45" customHeight="1" spans="1:3">
      <c r="A3" s="208" t="s">
        <v>2463</v>
      </c>
      <c r="B3" s="135" t="s">
        <v>6</v>
      </c>
      <c r="C3" s="423" t="s">
        <v>8</v>
      </c>
    </row>
    <row r="4" ht="36" customHeight="1" spans="1:3">
      <c r="A4" s="424" t="s">
        <v>2464</v>
      </c>
      <c r="B4" s="138"/>
      <c r="C4" s="297" t="str">
        <f>IF(A4&lt;&gt;"",IF(SUM(B4:B4)&lt;&gt;0,"是","否"),"是")</f>
        <v>否</v>
      </c>
    </row>
    <row r="5" ht="36" customHeight="1" spans="1:3">
      <c r="A5" s="425"/>
      <c r="B5" s="141"/>
      <c r="C5" s="297" t="str">
        <f>IF(A5&lt;&gt;"",IF(SUM(B5:B5)&lt;&gt;0,"是","否"),"是")</f>
        <v>是</v>
      </c>
    </row>
    <row r="6" ht="36" customHeight="1" spans="1:3">
      <c r="A6" s="424" t="s">
        <v>2465</v>
      </c>
      <c r="B6" s="141"/>
      <c r="C6" s="297" t="str">
        <f t="shared" ref="C5:C42" si="0">IF(A6&lt;&gt;"",IF(SUM(B6:B6)&lt;&gt;0,"是","否"),"是")</f>
        <v>否</v>
      </c>
    </row>
    <row r="7" ht="36" customHeight="1" spans="1:3">
      <c r="A7" s="425"/>
      <c r="B7" s="138"/>
      <c r="C7" s="297" t="str">
        <f t="shared" si="0"/>
        <v>是</v>
      </c>
    </row>
    <row r="8" ht="36" customHeight="1" spans="1:3">
      <c r="A8" s="424" t="s">
        <v>2466</v>
      </c>
      <c r="B8" s="141"/>
      <c r="C8" s="297" t="str">
        <f t="shared" si="0"/>
        <v>否</v>
      </c>
    </row>
    <row r="9" ht="36" customHeight="1" spans="1:3">
      <c r="A9" s="425"/>
      <c r="B9" s="141"/>
      <c r="C9" s="297" t="str">
        <f t="shared" si="0"/>
        <v>是</v>
      </c>
    </row>
    <row r="10" ht="36" customHeight="1" spans="1:3">
      <c r="A10" s="424" t="s">
        <v>2467</v>
      </c>
      <c r="B10" s="141"/>
      <c r="C10" s="297" t="str">
        <f t="shared" si="0"/>
        <v>否</v>
      </c>
    </row>
    <row r="11" ht="36" customHeight="1" spans="1:3">
      <c r="A11" s="425"/>
      <c r="B11" s="141"/>
      <c r="C11" s="297" t="str">
        <f t="shared" si="0"/>
        <v>是</v>
      </c>
    </row>
    <row r="12" ht="36" customHeight="1" spans="1:3">
      <c r="A12" s="424" t="s">
        <v>2468</v>
      </c>
      <c r="B12" s="141"/>
      <c r="C12" s="297" t="str">
        <f t="shared" si="0"/>
        <v>否</v>
      </c>
    </row>
    <row r="13" ht="36" customHeight="1" spans="1:3">
      <c r="A13" s="425"/>
      <c r="B13" s="141"/>
      <c r="C13" s="297" t="str">
        <f t="shared" si="0"/>
        <v>是</v>
      </c>
    </row>
    <row r="14" ht="36" customHeight="1" spans="1:3">
      <c r="A14" s="424" t="s">
        <v>2469</v>
      </c>
      <c r="B14" s="141"/>
      <c r="C14" s="297" t="str">
        <f t="shared" si="0"/>
        <v>否</v>
      </c>
    </row>
    <row r="15" ht="36" customHeight="1" spans="1:3">
      <c r="A15" s="425"/>
      <c r="B15" s="141"/>
      <c r="C15" s="297" t="str">
        <f t="shared" si="0"/>
        <v>是</v>
      </c>
    </row>
    <row r="16" ht="36" customHeight="1" spans="1:3">
      <c r="A16" s="424" t="s">
        <v>2470</v>
      </c>
      <c r="B16" s="141"/>
      <c r="C16" s="297" t="str">
        <f t="shared" si="0"/>
        <v>否</v>
      </c>
    </row>
    <row r="17" ht="36" customHeight="1" spans="1:3">
      <c r="A17" s="425"/>
      <c r="B17" s="141"/>
      <c r="C17" s="297" t="str">
        <f t="shared" si="0"/>
        <v>是</v>
      </c>
    </row>
    <row r="18" ht="36" customHeight="1" spans="1:3">
      <c r="A18" s="424" t="s">
        <v>2471</v>
      </c>
      <c r="B18" s="141"/>
      <c r="C18" s="297" t="str">
        <f t="shared" si="0"/>
        <v>否</v>
      </c>
    </row>
    <row r="19" ht="36" customHeight="1" spans="1:3">
      <c r="A19" s="425"/>
      <c r="B19" s="141"/>
      <c r="C19" s="297" t="str">
        <f t="shared" si="0"/>
        <v>是</v>
      </c>
    </row>
    <row r="20" ht="36" customHeight="1" spans="1:3">
      <c r="A20" s="424" t="s">
        <v>2472</v>
      </c>
      <c r="B20" s="141"/>
      <c r="C20" s="297" t="str">
        <f t="shared" si="0"/>
        <v>否</v>
      </c>
    </row>
    <row r="21" ht="36" customHeight="1" spans="1:3">
      <c r="A21" s="425"/>
      <c r="B21" s="141"/>
      <c r="C21" s="297" t="str">
        <f t="shared" si="0"/>
        <v>是</v>
      </c>
    </row>
    <row r="22" ht="36" customHeight="1" spans="1:3">
      <c r="A22" s="424" t="s">
        <v>2473</v>
      </c>
      <c r="B22" s="141"/>
      <c r="C22" s="297" t="str">
        <f t="shared" si="0"/>
        <v>否</v>
      </c>
    </row>
    <row r="23" ht="36" customHeight="1" spans="1:3">
      <c r="A23" s="425"/>
      <c r="B23" s="141"/>
      <c r="C23" s="297" t="str">
        <f t="shared" si="0"/>
        <v>是</v>
      </c>
    </row>
    <row r="24" ht="36" customHeight="1" spans="1:3">
      <c r="A24" s="424" t="s">
        <v>2474</v>
      </c>
      <c r="B24" s="141"/>
      <c r="C24" s="297" t="str">
        <f t="shared" si="0"/>
        <v>否</v>
      </c>
    </row>
    <row r="25" ht="36" customHeight="1" spans="1:3">
      <c r="A25" s="425"/>
      <c r="B25" s="141"/>
      <c r="C25" s="297" t="str">
        <f t="shared" si="0"/>
        <v>是</v>
      </c>
    </row>
    <row r="26" ht="36" customHeight="1" spans="1:3">
      <c r="A26" s="424" t="s">
        <v>2475</v>
      </c>
      <c r="B26" s="141"/>
      <c r="C26" s="297" t="str">
        <f t="shared" si="0"/>
        <v>否</v>
      </c>
    </row>
    <row r="27" ht="36" customHeight="1" spans="1:3">
      <c r="A27" s="425"/>
      <c r="B27" s="141"/>
      <c r="C27" s="297" t="str">
        <f t="shared" si="0"/>
        <v>是</v>
      </c>
    </row>
    <row r="28" ht="36" customHeight="1" spans="1:3">
      <c r="A28" s="424" t="s">
        <v>2476</v>
      </c>
      <c r="B28" s="141"/>
      <c r="C28" s="297" t="str">
        <f t="shared" si="0"/>
        <v>否</v>
      </c>
    </row>
    <row r="29" ht="36" customHeight="1" spans="1:3">
      <c r="A29" s="425"/>
      <c r="B29" s="141"/>
      <c r="C29" s="297" t="str">
        <f t="shared" si="0"/>
        <v>是</v>
      </c>
    </row>
    <row r="30" ht="36" customHeight="1" spans="1:3">
      <c r="A30" s="424" t="s">
        <v>2477</v>
      </c>
      <c r="B30" s="141"/>
      <c r="C30" s="297" t="str">
        <f t="shared" si="0"/>
        <v>否</v>
      </c>
    </row>
    <row r="31" ht="36" customHeight="1" spans="1:3">
      <c r="A31" s="425"/>
      <c r="B31" s="141"/>
      <c r="C31" s="297" t="str">
        <f t="shared" si="0"/>
        <v>是</v>
      </c>
    </row>
    <row r="32" ht="36" customHeight="1" spans="1:3">
      <c r="A32" s="424" t="s">
        <v>2478</v>
      </c>
      <c r="B32" s="141"/>
      <c r="C32" s="297" t="str">
        <f t="shared" si="0"/>
        <v>否</v>
      </c>
    </row>
    <row r="33" ht="36" customHeight="1" spans="1:3">
      <c r="A33" s="425"/>
      <c r="B33" s="141"/>
      <c r="C33" s="297" t="str">
        <f t="shared" si="0"/>
        <v>是</v>
      </c>
    </row>
    <row r="34" ht="36" customHeight="1" spans="1:3">
      <c r="A34" s="424" t="s">
        <v>2479</v>
      </c>
      <c r="B34" s="141"/>
      <c r="C34" s="297" t="str">
        <f t="shared" si="0"/>
        <v>否</v>
      </c>
    </row>
    <row r="35" ht="36" customHeight="1" spans="1:3">
      <c r="A35" s="425"/>
      <c r="B35" s="141"/>
      <c r="C35" s="297" t="str">
        <f t="shared" si="0"/>
        <v>是</v>
      </c>
    </row>
    <row r="36" ht="36" customHeight="1" spans="1:3">
      <c r="A36" s="424" t="s">
        <v>2480</v>
      </c>
      <c r="B36" s="141"/>
      <c r="C36" s="297" t="str">
        <f t="shared" si="0"/>
        <v>否</v>
      </c>
    </row>
    <row r="37" ht="36" customHeight="1" spans="1:3">
      <c r="A37" s="425"/>
      <c r="B37" s="141"/>
      <c r="C37" s="297" t="str">
        <f t="shared" si="0"/>
        <v>是</v>
      </c>
    </row>
    <row r="38" ht="36" customHeight="1" spans="1:3">
      <c r="A38" s="424" t="s">
        <v>2481</v>
      </c>
      <c r="B38" s="141"/>
      <c r="C38" s="297" t="str">
        <f t="shared" si="0"/>
        <v>否</v>
      </c>
    </row>
    <row r="39" ht="36" customHeight="1" spans="1:3">
      <c r="A39" s="425"/>
      <c r="B39" s="141"/>
      <c r="C39" s="297" t="str">
        <f t="shared" si="0"/>
        <v>是</v>
      </c>
    </row>
    <row r="40" ht="36" customHeight="1" spans="1:3">
      <c r="A40" s="424" t="s">
        <v>2482</v>
      </c>
      <c r="B40" s="141"/>
      <c r="C40" s="297" t="str">
        <f t="shared" si="0"/>
        <v>否</v>
      </c>
    </row>
    <row r="41" ht="36" customHeight="1" spans="1:3">
      <c r="A41" s="425"/>
      <c r="B41" s="141"/>
      <c r="C41" s="297" t="str">
        <f t="shared" si="0"/>
        <v>是</v>
      </c>
    </row>
    <row r="42" ht="36" customHeight="1" spans="1:3">
      <c r="A42" s="426" t="s">
        <v>2483</v>
      </c>
      <c r="B42" s="141"/>
      <c r="C42" s="297" t="str">
        <f t="shared" si="0"/>
        <v>否</v>
      </c>
    </row>
    <row r="43" s="284" customFormat="1" ht="21" customHeight="1" spans="1:1">
      <c r="A43" s="301" t="s">
        <v>2484</v>
      </c>
    </row>
  </sheetData>
  <mergeCells count="1">
    <mergeCell ref="A1:B1"/>
  </mergeCells>
  <conditionalFormatting sqref="C4:C42">
    <cfRule type="cellIs" dxfId="2" priority="2"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D18"/>
  <sheetViews>
    <sheetView showGridLines="0" showZeros="0" view="pageBreakPreview" zoomScaleNormal="85" workbookViewId="0">
      <selection activeCell="A1" sqref="A1:D1"/>
    </sheetView>
  </sheetViews>
  <sheetFormatPr defaultColWidth="9" defaultRowHeight="15.5" outlineLevelCol="3"/>
  <cols>
    <col min="1" max="1" width="43.6363636363636" style="194" customWidth="1"/>
    <col min="2" max="2" width="20.6363636363636" style="196" customWidth="1"/>
    <col min="3" max="3" width="20.6363636363636" style="194" customWidth="1"/>
    <col min="4" max="4" width="20" style="349" customWidth="1"/>
    <col min="5" max="5" width="12.6363636363636" style="194"/>
    <col min="6" max="16377" width="9" style="194"/>
    <col min="16378" max="16379" width="35.6363636363636" style="194"/>
    <col min="16380" max="16384" width="9" style="194"/>
  </cols>
  <sheetData>
    <row r="1" s="194" customFormat="1" ht="45" customHeight="1" spans="1:4">
      <c r="A1" s="199" t="s">
        <v>2485</v>
      </c>
      <c r="B1" s="199"/>
      <c r="C1" s="199"/>
      <c r="D1" s="199"/>
    </row>
    <row r="2" s="194" customFormat="1" ht="20.1" customHeight="1" spans="1:4">
      <c r="A2" s="200"/>
      <c r="B2" s="200"/>
      <c r="C2" s="412"/>
      <c r="D2" s="413" t="s">
        <v>2</v>
      </c>
    </row>
    <row r="3" s="195" customFormat="1" ht="45" customHeight="1" spans="1:4">
      <c r="A3" s="202" t="s">
        <v>2486</v>
      </c>
      <c r="B3" s="202" t="s">
        <v>2483</v>
      </c>
      <c r="C3" s="414" t="s">
        <v>2487</v>
      </c>
      <c r="D3" s="414" t="s">
        <v>2488</v>
      </c>
    </row>
    <row r="4" s="194" customFormat="1" ht="36" customHeight="1" spans="1:4">
      <c r="A4" s="415" t="s">
        <v>2489</v>
      </c>
      <c r="B4" s="416">
        <f>SUM(C4:D4)</f>
        <v>0</v>
      </c>
      <c r="C4" s="416">
        <v>0</v>
      </c>
      <c r="D4" s="416">
        <v>0</v>
      </c>
    </row>
    <row r="5" s="194" customFormat="1" ht="36" customHeight="1" spans="1:4">
      <c r="A5" s="417" t="s">
        <v>2490</v>
      </c>
      <c r="B5" s="141"/>
      <c r="C5" s="141"/>
      <c r="D5" s="223"/>
    </row>
    <row r="6" s="194" customFormat="1" ht="36" customHeight="1" spans="1:4">
      <c r="A6" s="417" t="s">
        <v>2491</v>
      </c>
      <c r="B6" s="141"/>
      <c r="C6" s="141"/>
      <c r="D6" s="223"/>
    </row>
    <row r="7" s="194" customFormat="1" ht="36" customHeight="1" spans="1:4">
      <c r="A7" s="417" t="s">
        <v>2492</v>
      </c>
      <c r="B7" s="141"/>
      <c r="C7" s="141"/>
      <c r="D7" s="223"/>
    </row>
    <row r="8" s="194" customFormat="1" ht="36" customHeight="1" spans="1:4">
      <c r="A8" s="417" t="s">
        <v>2493</v>
      </c>
      <c r="B8" s="141"/>
      <c r="C8" s="141"/>
      <c r="D8" s="223"/>
    </row>
    <row r="9" s="194" customFormat="1" ht="36" customHeight="1" spans="1:4">
      <c r="A9" s="417" t="s">
        <v>2494</v>
      </c>
      <c r="B9" s="141"/>
      <c r="C9" s="141"/>
      <c r="D9" s="418"/>
    </row>
    <row r="10" s="194" customFormat="1" ht="36" customHeight="1" spans="1:4">
      <c r="A10" s="417" t="s">
        <v>2495</v>
      </c>
      <c r="B10" s="141"/>
      <c r="C10" s="141"/>
      <c r="D10" s="223"/>
    </row>
    <row r="11" s="194" customFormat="1" ht="36" customHeight="1" spans="1:4">
      <c r="A11" s="417" t="s">
        <v>2496</v>
      </c>
      <c r="B11" s="141"/>
      <c r="C11" s="141"/>
      <c r="D11" s="223"/>
    </row>
    <row r="12" s="194" customFormat="1" ht="36" customHeight="1" spans="1:4">
      <c r="A12" s="417" t="s">
        <v>2497</v>
      </c>
      <c r="B12" s="141"/>
      <c r="C12" s="141"/>
      <c r="D12" s="223"/>
    </row>
    <row r="13" s="194" customFormat="1" ht="36" customHeight="1" spans="1:4">
      <c r="A13" s="417" t="s">
        <v>2498</v>
      </c>
      <c r="B13" s="141"/>
      <c r="C13" s="141"/>
      <c r="D13" s="223"/>
    </row>
    <row r="14" s="194" customFormat="1" ht="36" customHeight="1" spans="1:4">
      <c r="A14" s="415" t="s">
        <v>2499</v>
      </c>
      <c r="B14" s="416">
        <f>SUM(C14:D14)</f>
        <v>0</v>
      </c>
      <c r="C14" s="416">
        <v>0</v>
      </c>
      <c r="D14" s="416">
        <v>0</v>
      </c>
    </row>
    <row r="15" s="194" customFormat="1" ht="21" customHeight="1" spans="1:4">
      <c r="A15" s="419" t="s">
        <v>2500</v>
      </c>
      <c r="B15" s="419"/>
      <c r="C15" s="419"/>
      <c r="D15" s="419"/>
    </row>
    <row r="16" s="194" customFormat="1" spans="2:4">
      <c r="B16" s="196"/>
      <c r="C16" s="420"/>
      <c r="D16" s="349"/>
    </row>
    <row r="17" s="194" customFormat="1" spans="2:4">
      <c r="B17" s="196"/>
      <c r="C17" s="420"/>
      <c r="D17" s="349"/>
    </row>
    <row r="18" s="194" customFormat="1" spans="2:4">
      <c r="B18" s="196"/>
      <c r="C18" s="420"/>
      <c r="D18" s="349"/>
    </row>
  </sheetData>
  <mergeCells count="2">
    <mergeCell ref="A1:D1"/>
    <mergeCell ref="A15:D15"/>
  </mergeCells>
  <conditionalFormatting sqref="D1">
    <cfRule type="cellIs" dxfId="0" priority="5" stopIfTrue="1" operator="lessThanOrEqual">
      <formula>-1</formula>
    </cfRule>
    <cfRule type="cellIs" dxfId="0" priority="4" stopIfTrue="1" operator="greaterThanOrEqual">
      <formula>10</formula>
    </cfRule>
  </conditionalFormatting>
  <conditionalFormatting sqref="B3:C3">
    <cfRule type="cellIs" dxfId="0" priority="3" stopIfTrue="1" operator="lessThanOrEqual">
      <formula>-1</formula>
    </cfRule>
  </conditionalFormatting>
  <conditionalFormatting sqref="B4:C4">
    <cfRule type="cellIs" dxfId="0" priority="2" stopIfTrue="1" operator="lessThanOrEqual">
      <formula>-1</formula>
    </cfRule>
  </conditionalFormatting>
  <conditionalFormatting sqref="B5:C5 C9:C13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pane ySplit="4" topLeftCell="A14" activePane="bottomLeft" state="frozen"/>
      <selection/>
      <selection pane="bottomLeft" activeCell="A14" sqref="A14"/>
    </sheetView>
  </sheetViews>
  <sheetFormatPr defaultColWidth="9" defaultRowHeight="13.75" outlineLevelCol="4"/>
  <cols>
    <col min="1" max="1" width="37.7545454545455" style="378" customWidth="1"/>
    <col min="2" max="2" width="22" style="378" customWidth="1"/>
    <col min="3" max="4" width="23.8818181818182" style="378" customWidth="1"/>
    <col min="5" max="5" width="24.5" style="378" customWidth="1"/>
    <col min="6" max="248" width="9" style="378"/>
    <col min="249" max="16384" width="9" style="1"/>
  </cols>
  <sheetData>
    <row r="1" s="378" customFormat="1" ht="40.5" customHeight="1" spans="1:5">
      <c r="A1" s="380" t="s">
        <v>2501</v>
      </c>
      <c r="B1" s="380"/>
      <c r="C1" s="380"/>
      <c r="D1" s="380"/>
      <c r="E1" s="380"/>
    </row>
    <row r="2" s="378" customFormat="1" ht="17" customHeight="1" spans="1:5">
      <c r="A2" s="399"/>
      <c r="B2" s="399"/>
      <c r="C2" s="399"/>
      <c r="D2" s="400"/>
      <c r="E2" s="401" t="s">
        <v>2</v>
      </c>
    </row>
    <row r="3" s="1" customFormat="1" ht="24.95" customHeight="1" spans="1:5">
      <c r="A3" s="402" t="s">
        <v>4</v>
      </c>
      <c r="B3" s="402" t="s">
        <v>130</v>
      </c>
      <c r="C3" s="402" t="s">
        <v>6</v>
      </c>
      <c r="D3" s="403" t="s">
        <v>2502</v>
      </c>
      <c r="E3" s="404"/>
    </row>
    <row r="4" s="1" customFormat="1" ht="24.95" customHeight="1" spans="1:5">
      <c r="A4" s="405"/>
      <c r="B4" s="405"/>
      <c r="C4" s="405"/>
      <c r="D4" s="202" t="s">
        <v>2503</v>
      </c>
      <c r="E4" s="202" t="s">
        <v>2504</v>
      </c>
    </row>
    <row r="5" s="1" customFormat="1" ht="30" customHeight="1" spans="1:5">
      <c r="A5" s="406" t="s">
        <v>2483</v>
      </c>
      <c r="B5" s="407">
        <f>SUM(B6:B8)</f>
        <v>1108</v>
      </c>
      <c r="C5" s="407">
        <f>SUM(C6,C7,C8)</f>
        <v>1074.14</v>
      </c>
      <c r="D5" s="407">
        <f t="shared" ref="D5:D10" si="0">C5-B5</f>
        <v>-33.8599999999999</v>
      </c>
      <c r="E5" s="408">
        <f>D5/B5</f>
        <v>-0.0306</v>
      </c>
    </row>
    <row r="6" s="378" customFormat="1" ht="30" customHeight="1" spans="1:5">
      <c r="A6" s="189" t="s">
        <v>2505</v>
      </c>
      <c r="B6" s="407">
        <v>0</v>
      </c>
      <c r="C6" s="407">
        <v>0</v>
      </c>
      <c r="D6" s="407">
        <f t="shared" si="0"/>
        <v>0</v>
      </c>
      <c r="E6" s="408"/>
    </row>
    <row r="7" s="378" customFormat="1" ht="30" customHeight="1" spans="1:5">
      <c r="A7" s="189" t="s">
        <v>2506</v>
      </c>
      <c r="B7" s="407">
        <v>254</v>
      </c>
      <c r="C7" s="407">
        <v>221.14</v>
      </c>
      <c r="D7" s="407">
        <f t="shared" si="0"/>
        <v>-32.86</v>
      </c>
      <c r="E7" s="408">
        <f>D7/B7</f>
        <v>-0.1294</v>
      </c>
    </row>
    <row r="8" s="378" customFormat="1" ht="30" customHeight="1" spans="1:5">
      <c r="A8" s="189" t="s">
        <v>2507</v>
      </c>
      <c r="B8" s="407">
        <f>SUM(B9:B10)</f>
        <v>854</v>
      </c>
      <c r="C8" s="407">
        <f>SUM(C9:C10)</f>
        <v>853</v>
      </c>
      <c r="D8" s="407">
        <f t="shared" si="0"/>
        <v>-1</v>
      </c>
      <c r="E8" s="408">
        <f>D8/B8</f>
        <v>-0.0012</v>
      </c>
    </row>
    <row r="9" s="378" customFormat="1" ht="30" customHeight="1" spans="1:5">
      <c r="A9" s="166" t="s">
        <v>2508</v>
      </c>
      <c r="B9" s="409">
        <v>264</v>
      </c>
      <c r="C9" s="409">
        <v>264</v>
      </c>
      <c r="D9" s="409">
        <f t="shared" si="0"/>
        <v>0</v>
      </c>
      <c r="E9" s="410"/>
    </row>
    <row r="10" s="378" customFormat="1" ht="30" customHeight="1" spans="1:5">
      <c r="A10" s="166" t="s">
        <v>2509</v>
      </c>
      <c r="B10" s="409">
        <v>590</v>
      </c>
      <c r="C10" s="409">
        <v>589</v>
      </c>
      <c r="D10" s="409">
        <f t="shared" si="0"/>
        <v>-1</v>
      </c>
      <c r="E10" s="410">
        <f>D10/B10</f>
        <v>-0.0017</v>
      </c>
    </row>
    <row r="11" s="378" customFormat="1" ht="178" customHeight="1" spans="1:5">
      <c r="A11" s="411" t="s">
        <v>2510</v>
      </c>
      <c r="B11" s="411"/>
      <c r="C11" s="411"/>
      <c r="D11" s="411"/>
      <c r="E11" s="411"/>
    </row>
  </sheetData>
  <mergeCells count="6">
    <mergeCell ref="A1:E1"/>
    <mergeCell ref="D3:E3"/>
    <mergeCell ref="A11:E11"/>
    <mergeCell ref="A3:A4"/>
    <mergeCell ref="B3:B4"/>
    <mergeCell ref="C3:C4"/>
  </mergeCells>
  <printOptions horizontalCentered="1"/>
  <pageMargins left="0.708333333333333" right="0.708333333333333" top="0.751388888888889" bottom="0.550694444444444"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F50"/>
  <sheetViews>
    <sheetView showGridLines="0" showZeros="0" view="pageBreakPreview" zoomScaleNormal="115" topLeftCell="B1" workbookViewId="0">
      <pane ySplit="3" topLeftCell="A4" activePane="bottomLeft" state="frozen"/>
      <selection/>
      <selection pane="bottomLeft" activeCell="A1" sqref="A1:E1"/>
    </sheetView>
  </sheetViews>
  <sheetFormatPr defaultColWidth="9" defaultRowHeight="15.5" outlineLevelCol="5"/>
  <cols>
    <col min="1" max="1" width="20.6363636363636" style="194" hidden="1" customWidth="1"/>
    <col min="2" max="2" width="50.7545454545455" style="194" customWidth="1"/>
    <col min="3" max="4" width="20.6363636363636" style="194" customWidth="1"/>
    <col min="5" max="5" width="20.6363636363636" style="349" customWidth="1"/>
    <col min="6" max="6" width="5.5" style="194" hidden="1" customWidth="1"/>
    <col min="7" max="16357" width="9" style="194"/>
    <col min="16358" max="16358" width="45.6363636363636" style="194"/>
    <col min="16359" max="16384" width="9" style="194"/>
  </cols>
  <sheetData>
    <row r="1" s="378" customFormat="1" ht="40.5" customHeight="1" spans="1:5">
      <c r="A1" s="380" t="s">
        <v>2511</v>
      </c>
      <c r="B1" s="380"/>
      <c r="C1" s="380"/>
      <c r="D1" s="380"/>
      <c r="E1" s="380"/>
    </row>
    <row r="2" s="347" customFormat="1" ht="20.1" customHeight="1" spans="1:6">
      <c r="A2" s="350"/>
      <c r="B2" s="351"/>
      <c r="C2" s="352"/>
      <c r="D2" s="351"/>
      <c r="E2" s="353" t="s">
        <v>2</v>
      </c>
      <c r="F2" s="350"/>
    </row>
    <row r="3" s="348" customFormat="1" ht="45" customHeight="1" spans="1:6">
      <c r="A3" s="354" t="s">
        <v>3</v>
      </c>
      <c r="B3" s="355" t="s">
        <v>4</v>
      </c>
      <c r="C3" s="215" t="s">
        <v>5</v>
      </c>
      <c r="D3" s="215" t="s">
        <v>6</v>
      </c>
      <c r="E3" s="215" t="s">
        <v>7</v>
      </c>
      <c r="F3" s="356" t="s">
        <v>8</v>
      </c>
    </row>
    <row r="4" s="348" customFormat="1" ht="36" customHeight="1" spans="1:6">
      <c r="A4" s="325" t="s">
        <v>2512</v>
      </c>
      <c r="B4" s="322" t="s">
        <v>2513</v>
      </c>
      <c r="C4" s="357"/>
      <c r="D4" s="357"/>
      <c r="E4" s="358" t="str">
        <f>IF(C4&gt;0,D4/C4-1,IF(C4&lt;0,-(D4/C4-1),""))</f>
        <v/>
      </c>
      <c r="F4" s="359" t="str">
        <f>IF(LEN(A4)=7,"是",IF(B4&lt;&gt;"",IF(SUM(C4:D4)&lt;&gt;0,"是","否"),"是"))</f>
        <v>是</v>
      </c>
    </row>
    <row r="5" ht="36" customHeight="1" spans="1:6">
      <c r="A5" s="325" t="s">
        <v>2514</v>
      </c>
      <c r="B5" s="322" t="s">
        <v>2515</v>
      </c>
      <c r="C5" s="357"/>
      <c r="D5" s="357"/>
      <c r="E5" s="358" t="str">
        <f t="shared" ref="E5:E37" si="0">IF(C5&gt;0,D5/C5-1,IF(C5&lt;0,-(D5/C5-1),""))</f>
        <v/>
      </c>
      <c r="F5" s="359" t="str">
        <f t="shared" ref="F4:F37" si="1">IF(LEN(A5)=7,"是",IF(B5&lt;&gt;"",IF(SUM(C5:D5)&lt;&gt;0,"是","否"),"是"))</f>
        <v>是</v>
      </c>
    </row>
    <row r="6" ht="36" customHeight="1" spans="1:6">
      <c r="A6" s="325" t="s">
        <v>2516</v>
      </c>
      <c r="B6" s="322" t="s">
        <v>2517</v>
      </c>
      <c r="C6" s="357"/>
      <c r="D6" s="357"/>
      <c r="E6" s="358" t="str">
        <f t="shared" si="0"/>
        <v/>
      </c>
      <c r="F6" s="359" t="str">
        <f t="shared" si="1"/>
        <v>是</v>
      </c>
    </row>
    <row r="7" ht="36" customHeight="1" spans="1:6">
      <c r="A7" s="325" t="s">
        <v>2518</v>
      </c>
      <c r="B7" s="322" t="s">
        <v>2519</v>
      </c>
      <c r="C7" s="357"/>
      <c r="D7" s="357"/>
      <c r="E7" s="358" t="str">
        <f t="shared" si="0"/>
        <v/>
      </c>
      <c r="F7" s="359" t="str">
        <f t="shared" si="1"/>
        <v>是</v>
      </c>
    </row>
    <row r="8" ht="36" customHeight="1" spans="1:6">
      <c r="A8" s="325" t="s">
        <v>2520</v>
      </c>
      <c r="B8" s="322" t="s">
        <v>2521</v>
      </c>
      <c r="C8" s="357"/>
      <c r="D8" s="357"/>
      <c r="E8" s="358" t="str">
        <f t="shared" si="0"/>
        <v/>
      </c>
      <c r="F8" s="359" t="str">
        <f t="shared" si="1"/>
        <v>是</v>
      </c>
    </row>
    <row r="9" ht="36" customHeight="1" spans="1:6">
      <c r="A9" s="325" t="s">
        <v>2522</v>
      </c>
      <c r="B9" s="322" t="s">
        <v>2523</v>
      </c>
      <c r="C9" s="357"/>
      <c r="D9" s="357"/>
      <c r="E9" s="358" t="str">
        <f t="shared" si="0"/>
        <v/>
      </c>
      <c r="F9" s="359" t="str">
        <f t="shared" si="1"/>
        <v>是</v>
      </c>
    </row>
    <row r="10" ht="36" customHeight="1" spans="1:6">
      <c r="A10" s="325" t="s">
        <v>2524</v>
      </c>
      <c r="B10" s="322" t="s">
        <v>2525</v>
      </c>
      <c r="C10" s="357">
        <f>SUM(C11:C15)</f>
        <v>3987</v>
      </c>
      <c r="D10" s="357">
        <f>SUM(D11:D15)</f>
        <v>15000</v>
      </c>
      <c r="E10" s="358">
        <f t="shared" si="0"/>
        <v>2.762</v>
      </c>
      <c r="F10" s="359" t="str">
        <f t="shared" si="1"/>
        <v>是</v>
      </c>
    </row>
    <row r="11" ht="36" customHeight="1" spans="1:6">
      <c r="A11" s="325" t="s">
        <v>2526</v>
      </c>
      <c r="B11" s="328" t="s">
        <v>2527</v>
      </c>
      <c r="C11" s="360">
        <v>2702</v>
      </c>
      <c r="D11" s="360">
        <v>13560</v>
      </c>
      <c r="E11" s="361">
        <f t="shared" si="0"/>
        <v>4.019</v>
      </c>
      <c r="F11" s="359" t="str">
        <f t="shared" si="1"/>
        <v>是</v>
      </c>
    </row>
    <row r="12" ht="36" customHeight="1" spans="1:6">
      <c r="A12" s="325" t="s">
        <v>2528</v>
      </c>
      <c r="B12" s="328" t="s">
        <v>2529</v>
      </c>
      <c r="C12" s="360">
        <v>109</v>
      </c>
      <c r="D12" s="360">
        <v>540</v>
      </c>
      <c r="E12" s="361">
        <f t="shared" si="0"/>
        <v>3.954</v>
      </c>
      <c r="F12" s="359" t="str">
        <f t="shared" si="1"/>
        <v>是</v>
      </c>
    </row>
    <row r="13" ht="36" customHeight="1" spans="1:6">
      <c r="A13" s="325" t="s">
        <v>2530</v>
      </c>
      <c r="B13" s="328" t="s">
        <v>2531</v>
      </c>
      <c r="C13" s="360">
        <v>1280</v>
      </c>
      <c r="D13" s="360">
        <v>1000</v>
      </c>
      <c r="E13" s="361">
        <f t="shared" si="0"/>
        <v>-0.219</v>
      </c>
      <c r="F13" s="359" t="str">
        <f t="shared" si="1"/>
        <v>是</v>
      </c>
    </row>
    <row r="14" ht="36" customHeight="1" spans="1:6">
      <c r="A14" s="325" t="s">
        <v>2532</v>
      </c>
      <c r="B14" s="328" t="s">
        <v>2533</v>
      </c>
      <c r="C14" s="360">
        <v>-241</v>
      </c>
      <c r="D14" s="360">
        <v>-200</v>
      </c>
      <c r="E14" s="361">
        <f t="shared" si="0"/>
        <v>0.17</v>
      </c>
      <c r="F14" s="359" t="str">
        <f t="shared" si="1"/>
        <v>是</v>
      </c>
    </row>
    <row r="15" ht="36" customHeight="1" spans="1:6">
      <c r="A15" s="325" t="s">
        <v>2534</v>
      </c>
      <c r="B15" s="328" t="s">
        <v>2535</v>
      </c>
      <c r="C15" s="360">
        <v>137</v>
      </c>
      <c r="D15" s="360">
        <v>100</v>
      </c>
      <c r="E15" s="361">
        <f t="shared" si="0"/>
        <v>-0.27</v>
      </c>
      <c r="F15" s="359" t="str">
        <f t="shared" si="1"/>
        <v>是</v>
      </c>
    </row>
    <row r="16" ht="36" customHeight="1" spans="1:6">
      <c r="A16" s="362" t="s">
        <v>2536</v>
      </c>
      <c r="B16" s="203" t="s">
        <v>2537</v>
      </c>
      <c r="C16" s="357"/>
      <c r="D16" s="357"/>
      <c r="E16" s="358" t="str">
        <f t="shared" si="0"/>
        <v/>
      </c>
      <c r="F16" s="359" t="str">
        <f t="shared" si="1"/>
        <v>是</v>
      </c>
    </row>
    <row r="17" ht="36" customHeight="1" spans="1:6">
      <c r="A17" s="362" t="s">
        <v>2538</v>
      </c>
      <c r="B17" s="203" t="s">
        <v>2539</v>
      </c>
      <c r="C17" s="357">
        <f>SUM(C18:C19)</f>
        <v>0</v>
      </c>
      <c r="D17" s="357">
        <f>SUM(D18:D19)</f>
        <v>0</v>
      </c>
      <c r="E17" s="358" t="str">
        <f t="shared" si="0"/>
        <v/>
      </c>
      <c r="F17" s="359" t="str">
        <f t="shared" si="1"/>
        <v>是</v>
      </c>
    </row>
    <row r="18" ht="36" customHeight="1" spans="1:6">
      <c r="A18" s="362" t="s">
        <v>2540</v>
      </c>
      <c r="B18" s="219" t="s">
        <v>2541</v>
      </c>
      <c r="C18" s="360"/>
      <c r="D18" s="360"/>
      <c r="E18" s="361" t="str">
        <f t="shared" si="0"/>
        <v/>
      </c>
      <c r="F18" s="359" t="str">
        <f t="shared" si="1"/>
        <v>否</v>
      </c>
    </row>
    <row r="19" ht="36" customHeight="1" spans="1:6">
      <c r="A19" s="362" t="s">
        <v>2542</v>
      </c>
      <c r="B19" s="219" t="s">
        <v>2543</v>
      </c>
      <c r="C19" s="360"/>
      <c r="D19" s="360"/>
      <c r="E19" s="361" t="str">
        <f t="shared" si="0"/>
        <v/>
      </c>
      <c r="F19" s="359" t="str">
        <f t="shared" si="1"/>
        <v>否</v>
      </c>
    </row>
    <row r="20" ht="36" customHeight="1" spans="1:6">
      <c r="A20" s="362" t="s">
        <v>2544</v>
      </c>
      <c r="B20" s="203" t="s">
        <v>2545</v>
      </c>
      <c r="C20" s="357"/>
      <c r="D20" s="357"/>
      <c r="E20" s="358" t="str">
        <f t="shared" si="0"/>
        <v/>
      </c>
      <c r="F20" s="359" t="str">
        <f t="shared" si="1"/>
        <v>是</v>
      </c>
    </row>
    <row r="21" ht="36" customHeight="1" spans="1:6">
      <c r="A21" s="362" t="s">
        <v>2546</v>
      </c>
      <c r="B21" s="203" t="s">
        <v>2547</v>
      </c>
      <c r="C21" s="357"/>
      <c r="D21" s="357"/>
      <c r="E21" s="358" t="str">
        <f t="shared" si="0"/>
        <v/>
      </c>
      <c r="F21" s="359" t="str">
        <f t="shared" si="1"/>
        <v>是</v>
      </c>
    </row>
    <row r="22" ht="36" customHeight="1" spans="1:6">
      <c r="A22" s="362" t="s">
        <v>2548</v>
      </c>
      <c r="B22" s="203" t="s">
        <v>2549</v>
      </c>
      <c r="C22" s="357"/>
      <c r="D22" s="357"/>
      <c r="E22" s="358" t="str">
        <f t="shared" si="0"/>
        <v/>
      </c>
      <c r="F22" s="359" t="str">
        <f t="shared" si="1"/>
        <v>是</v>
      </c>
    </row>
    <row r="23" ht="36" customHeight="1" spans="1:6">
      <c r="A23" s="325" t="s">
        <v>2550</v>
      </c>
      <c r="B23" s="322" t="s">
        <v>2551</v>
      </c>
      <c r="C23" s="357"/>
      <c r="D23" s="357"/>
      <c r="E23" s="358" t="str">
        <f t="shared" si="0"/>
        <v/>
      </c>
      <c r="F23" s="359" t="str">
        <f t="shared" si="1"/>
        <v>是</v>
      </c>
    </row>
    <row r="24" ht="36" customHeight="1" spans="1:6">
      <c r="A24" s="325" t="s">
        <v>2552</v>
      </c>
      <c r="B24" s="322" t="s">
        <v>2553</v>
      </c>
      <c r="C24" s="357">
        <v>227</v>
      </c>
      <c r="D24" s="357">
        <v>260</v>
      </c>
      <c r="E24" s="358">
        <f t="shared" si="0"/>
        <v>0.145</v>
      </c>
      <c r="F24" s="359" t="str">
        <f t="shared" si="1"/>
        <v>是</v>
      </c>
    </row>
    <row r="25" ht="36" customHeight="1" spans="1:6">
      <c r="A25" s="325" t="s">
        <v>2554</v>
      </c>
      <c r="B25" s="322" t="s">
        <v>2555</v>
      </c>
      <c r="C25" s="357"/>
      <c r="D25" s="357"/>
      <c r="E25" s="358" t="str">
        <f t="shared" si="0"/>
        <v/>
      </c>
      <c r="F25" s="359" t="str">
        <f t="shared" si="1"/>
        <v>是</v>
      </c>
    </row>
    <row r="26" ht="36" customHeight="1" spans="1:6">
      <c r="A26" s="325" t="s">
        <v>2556</v>
      </c>
      <c r="B26" s="322" t="s">
        <v>2557</v>
      </c>
      <c r="C26" s="357"/>
      <c r="D26" s="357"/>
      <c r="E26" s="358" t="str">
        <f t="shared" si="0"/>
        <v/>
      </c>
      <c r="F26" s="359" t="str">
        <f t="shared" si="1"/>
        <v>是</v>
      </c>
    </row>
    <row r="27" ht="36" customHeight="1" spans="1:6">
      <c r="A27" s="325" t="s">
        <v>2558</v>
      </c>
      <c r="B27" s="322" t="s">
        <v>2559</v>
      </c>
      <c r="C27" s="357">
        <v>250</v>
      </c>
      <c r="D27" s="357">
        <v>300</v>
      </c>
      <c r="E27" s="358">
        <f t="shared" si="0"/>
        <v>0.2</v>
      </c>
      <c r="F27" s="359" t="str">
        <f t="shared" si="1"/>
        <v>是</v>
      </c>
    </row>
    <row r="28" ht="36" customHeight="1" spans="1:6">
      <c r="A28" s="325"/>
      <c r="B28" s="328"/>
      <c r="C28" s="360"/>
      <c r="D28" s="360"/>
      <c r="E28" s="358" t="str">
        <f t="shared" si="0"/>
        <v/>
      </c>
      <c r="F28" s="359" t="str">
        <f t="shared" si="1"/>
        <v>是</v>
      </c>
    </row>
    <row r="29" ht="36" customHeight="1" spans="1:6">
      <c r="A29" s="334"/>
      <c r="B29" s="335" t="s">
        <v>2560</v>
      </c>
      <c r="C29" s="357">
        <f>SUM(C4:C10,C16:C17,C20:C27)</f>
        <v>4464</v>
      </c>
      <c r="D29" s="357">
        <f>SUM(D4:D10,D16:D17,D20:D27)</f>
        <v>15560</v>
      </c>
      <c r="E29" s="358">
        <f t="shared" si="0"/>
        <v>2.486</v>
      </c>
      <c r="F29" s="359" t="str">
        <f t="shared" si="1"/>
        <v>是</v>
      </c>
    </row>
    <row r="30" ht="36" customHeight="1" spans="1:6">
      <c r="A30" s="364">
        <v>105</v>
      </c>
      <c r="B30" s="365" t="s">
        <v>2561</v>
      </c>
      <c r="C30" s="382">
        <v>76470</v>
      </c>
      <c r="D30" s="388">
        <v>1800</v>
      </c>
      <c r="E30" s="358">
        <f t="shared" si="0"/>
        <v>-0.976</v>
      </c>
      <c r="F30" s="359" t="str">
        <f t="shared" si="1"/>
        <v>是</v>
      </c>
    </row>
    <row r="31" ht="36" customHeight="1" spans="1:6">
      <c r="A31" s="391">
        <v>110</v>
      </c>
      <c r="B31" s="392" t="s">
        <v>61</v>
      </c>
      <c r="C31" s="382">
        <f>SUM(C32,C35:C36)</f>
        <v>18346</v>
      </c>
      <c r="D31" s="382">
        <f>SUM(D32,D35:D36)</f>
        <v>16605</v>
      </c>
      <c r="E31" s="358">
        <f t="shared" si="0"/>
        <v>-0.095</v>
      </c>
      <c r="F31" s="359" t="str">
        <f t="shared" si="1"/>
        <v>是</v>
      </c>
    </row>
    <row r="32" ht="36" customHeight="1" spans="1:6">
      <c r="A32" s="391">
        <v>11004</v>
      </c>
      <c r="B32" s="392" t="s">
        <v>2562</v>
      </c>
      <c r="C32" s="382">
        <f>SUM(C33:C34)</f>
        <v>7584</v>
      </c>
      <c r="D32" s="382">
        <f>SUM(D33:D34)</f>
        <v>3515</v>
      </c>
      <c r="E32" s="358">
        <f t="shared" si="0"/>
        <v>-0.537</v>
      </c>
      <c r="F32" s="359" t="str">
        <f t="shared" si="1"/>
        <v>是</v>
      </c>
    </row>
    <row r="33" ht="36" customHeight="1" spans="1:6">
      <c r="A33" s="393">
        <v>1100402</v>
      </c>
      <c r="B33" s="394" t="s">
        <v>2563</v>
      </c>
      <c r="C33" s="395">
        <v>7584</v>
      </c>
      <c r="D33" s="396">
        <v>3515</v>
      </c>
      <c r="E33" s="361">
        <f t="shared" si="0"/>
        <v>-0.537</v>
      </c>
      <c r="F33" s="359" t="str">
        <f t="shared" si="1"/>
        <v>是</v>
      </c>
    </row>
    <row r="34" ht="36" customHeight="1" spans="1:6">
      <c r="A34" s="393">
        <v>1100403</v>
      </c>
      <c r="B34" s="394" t="s">
        <v>2564</v>
      </c>
      <c r="C34" s="395"/>
      <c r="D34" s="396"/>
      <c r="E34" s="361" t="str">
        <f t="shared" si="0"/>
        <v/>
      </c>
      <c r="F34" s="359" t="str">
        <f t="shared" si="1"/>
        <v>是</v>
      </c>
    </row>
    <row r="35" ht="36" customHeight="1" spans="1:6">
      <c r="A35" s="393">
        <v>11008</v>
      </c>
      <c r="B35" s="397" t="s">
        <v>64</v>
      </c>
      <c r="C35" s="382">
        <v>5012</v>
      </c>
      <c r="D35" s="388">
        <v>6590</v>
      </c>
      <c r="E35" s="358">
        <f t="shared" si="0"/>
        <v>0.315</v>
      </c>
      <c r="F35" s="359" t="str">
        <f t="shared" si="1"/>
        <v>是</v>
      </c>
    </row>
    <row r="36" ht="36" customHeight="1" spans="1:6">
      <c r="A36" s="393">
        <v>11009</v>
      </c>
      <c r="B36" s="397" t="s">
        <v>65</v>
      </c>
      <c r="C36" s="382">
        <v>5750</v>
      </c>
      <c r="D36" s="388">
        <v>6500</v>
      </c>
      <c r="E36" s="358">
        <f t="shared" si="0"/>
        <v>0.13</v>
      </c>
      <c r="F36" s="359" t="str">
        <f t="shared" si="1"/>
        <v>是</v>
      </c>
    </row>
    <row r="37" ht="36" customHeight="1" spans="1:6">
      <c r="A37" s="376"/>
      <c r="B37" s="377" t="s">
        <v>68</v>
      </c>
      <c r="C37" s="382">
        <f>SUM(C29,C30,C31)</f>
        <v>99280</v>
      </c>
      <c r="D37" s="382">
        <f>SUM(D29,D30,D31)</f>
        <v>33965</v>
      </c>
      <c r="E37" s="358">
        <f t="shared" si="0"/>
        <v>-0.658</v>
      </c>
      <c r="F37" s="359" t="str">
        <f t="shared" si="1"/>
        <v>是</v>
      </c>
    </row>
    <row r="38" spans="3:4">
      <c r="C38" s="398"/>
      <c r="D38" s="398"/>
    </row>
    <row r="40" spans="3:4">
      <c r="C40" s="398"/>
      <c r="D40" s="398"/>
    </row>
    <row r="42" spans="3:4">
      <c r="C42" s="398"/>
      <c r="D42" s="398"/>
    </row>
    <row r="43" spans="3:4">
      <c r="C43" s="398"/>
      <c r="D43" s="398"/>
    </row>
    <row r="45" spans="3:4">
      <c r="C45" s="398"/>
      <c r="D45" s="398"/>
    </row>
    <row r="46" spans="3:4">
      <c r="C46" s="398"/>
      <c r="D46" s="398"/>
    </row>
    <row r="47" spans="3:4">
      <c r="C47" s="398"/>
      <c r="D47" s="398"/>
    </row>
    <row r="48" spans="3:4">
      <c r="C48" s="398"/>
      <c r="D48" s="398"/>
    </row>
    <row r="50" spans="3:4">
      <c r="C50" s="398"/>
      <c r="D50" s="398"/>
    </row>
  </sheetData>
  <autoFilter ref="A3:F37">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D298"/>
  <sheetViews>
    <sheetView showGridLines="0" showZeros="0" view="pageBreakPreview" zoomScaleNormal="115" workbookViewId="0">
      <pane ySplit="3" topLeftCell="A234" activePane="bottomLeft" state="frozen"/>
      <selection/>
      <selection pane="bottomLeft" activeCell="B222" sqref="B222"/>
    </sheetView>
  </sheetViews>
  <sheetFormatPr defaultColWidth="9" defaultRowHeight="15.5"/>
  <cols>
    <col min="1" max="1" width="21.5" style="309" hidden="1" customWidth="1"/>
    <col min="2" max="2" width="50.7545454545455" style="309" customWidth="1"/>
    <col min="3" max="4" width="20.6363636363636" style="309" customWidth="1"/>
    <col min="5" max="5" width="20.6363636363636" style="379" customWidth="1"/>
    <col min="6" max="6" width="3.75454545454545" style="311" hidden="1" customWidth="1"/>
    <col min="7" max="8" width="9" style="309" hidden="1" customWidth="1"/>
    <col min="9" max="16384" width="9" style="309"/>
  </cols>
  <sheetData>
    <row r="1" s="378" customFormat="1" ht="45" customHeight="1" spans="1:16384">
      <c r="A1" s="380"/>
      <c r="B1" s="310" t="s">
        <v>2565</v>
      </c>
      <c r="C1" s="310"/>
      <c r="D1" s="310"/>
      <c r="E1" s="310"/>
      <c r="XFC1" s="309"/>
      <c r="XFD1" s="309"/>
    </row>
    <row r="2" s="312" customFormat="1" ht="20.1" customHeight="1" spans="2:6">
      <c r="B2" s="313"/>
      <c r="C2" s="313"/>
      <c r="D2" s="313"/>
      <c r="E2" s="314" t="s">
        <v>2</v>
      </c>
      <c r="F2" s="315"/>
    </row>
    <row r="3" s="320" customFormat="1" ht="45" customHeight="1" spans="1:7">
      <c r="A3" s="316" t="s">
        <v>3</v>
      </c>
      <c r="B3" s="317" t="s">
        <v>4</v>
      </c>
      <c r="C3" s="318" t="s">
        <v>5</v>
      </c>
      <c r="D3" s="318" t="s">
        <v>6</v>
      </c>
      <c r="E3" s="318" t="s">
        <v>7</v>
      </c>
      <c r="F3" s="319" t="s">
        <v>8</v>
      </c>
      <c r="G3" s="320" t="s">
        <v>136</v>
      </c>
    </row>
    <row r="4" ht="38" customHeight="1" spans="1:7">
      <c r="A4" s="321" t="s">
        <v>82</v>
      </c>
      <c r="B4" s="322" t="s">
        <v>2566</v>
      </c>
      <c r="C4" s="357">
        <f>SUM(C5,C11,C17)</f>
        <v>0</v>
      </c>
      <c r="D4" s="357">
        <f>SUM(D5,D11,D17)</f>
        <v>0</v>
      </c>
      <c r="E4" s="358" t="str">
        <f>IF(C4&gt;0,D4/C4-1,IF(C4&lt;0,-(D4/C4-1),""))</f>
        <v/>
      </c>
      <c r="F4" s="324" t="str">
        <f>IF(LEN(A4)=3,"是",IF(B4&lt;&gt;"",IF(SUM(C4:D4)&lt;&gt;0,"是","否"),"是"))</f>
        <v>是</v>
      </c>
      <c r="G4" s="309" t="str">
        <f>IF(LEN(A4)=3,"类",IF(LEN(A4)=5,"款","项"))</f>
        <v>类</v>
      </c>
    </row>
    <row r="5" ht="38" customHeight="1" spans="1:7">
      <c r="A5" s="325" t="s">
        <v>2567</v>
      </c>
      <c r="B5" s="328" t="s">
        <v>2568</v>
      </c>
      <c r="C5" s="360">
        <f>SUM(C6:C10)</f>
        <v>0</v>
      </c>
      <c r="D5" s="360">
        <f>SUM(D6:D10)</f>
        <v>0</v>
      </c>
      <c r="E5" s="361" t="str">
        <f t="shared" ref="E5:E68" si="0">IF(C5&gt;0,D5/C5-1,IF(C5&lt;0,-(D5/C5-1),""))</f>
        <v/>
      </c>
      <c r="F5" s="324" t="str">
        <f t="shared" ref="F5:F68" si="1">IF(LEN(A5)=3,"是",IF(B5&lt;&gt;"",IF(SUM(C5:D5)&lt;&gt;0,"是","否"),"是"))</f>
        <v>否</v>
      </c>
      <c r="G5" s="309" t="str">
        <f t="shared" ref="G5:G68" si="2">IF(LEN(A5)=3,"类",IF(LEN(A5)=5,"款","项"))</f>
        <v>款</v>
      </c>
    </row>
    <row r="6" ht="38" customHeight="1" spans="1:7">
      <c r="A6" s="325" t="s">
        <v>2569</v>
      </c>
      <c r="B6" s="326" t="s">
        <v>2570</v>
      </c>
      <c r="C6" s="327"/>
      <c r="D6" s="327"/>
      <c r="E6" s="361" t="str">
        <f t="shared" si="0"/>
        <v/>
      </c>
      <c r="F6" s="324" t="str">
        <f t="shared" si="1"/>
        <v>否</v>
      </c>
      <c r="G6" s="309" t="str">
        <f t="shared" si="2"/>
        <v>项</v>
      </c>
    </row>
    <row r="7" ht="38" customHeight="1" spans="1:7">
      <c r="A7" s="325" t="s">
        <v>2571</v>
      </c>
      <c r="B7" s="326" t="s">
        <v>2572</v>
      </c>
      <c r="C7" s="327"/>
      <c r="D7" s="327"/>
      <c r="E7" s="361" t="str">
        <f t="shared" si="0"/>
        <v/>
      </c>
      <c r="F7" s="324" t="str">
        <f t="shared" si="1"/>
        <v>否</v>
      </c>
      <c r="G7" s="309" t="str">
        <f t="shared" si="2"/>
        <v>项</v>
      </c>
    </row>
    <row r="8" ht="38" customHeight="1" spans="1:7">
      <c r="A8" s="325" t="s">
        <v>2573</v>
      </c>
      <c r="B8" s="326" t="s">
        <v>2574</v>
      </c>
      <c r="C8" s="327"/>
      <c r="D8" s="327"/>
      <c r="E8" s="361" t="str">
        <f t="shared" si="0"/>
        <v/>
      </c>
      <c r="F8" s="324" t="str">
        <f t="shared" si="1"/>
        <v>否</v>
      </c>
      <c r="G8" s="309" t="str">
        <f t="shared" si="2"/>
        <v>项</v>
      </c>
    </row>
    <row r="9" s="302" customFormat="1" ht="38" customHeight="1" spans="1:7">
      <c r="A9" s="325" t="s">
        <v>2575</v>
      </c>
      <c r="B9" s="326" t="s">
        <v>2576</v>
      </c>
      <c r="C9" s="327"/>
      <c r="D9" s="327"/>
      <c r="E9" s="361" t="str">
        <f t="shared" si="0"/>
        <v/>
      </c>
      <c r="F9" s="324" t="str">
        <f t="shared" si="1"/>
        <v>否</v>
      </c>
      <c r="G9" s="309" t="str">
        <f t="shared" si="2"/>
        <v>项</v>
      </c>
    </row>
    <row r="10" ht="38" customHeight="1" spans="1:7">
      <c r="A10" s="325" t="s">
        <v>2577</v>
      </c>
      <c r="B10" s="326" t="s">
        <v>2578</v>
      </c>
      <c r="C10" s="327"/>
      <c r="D10" s="327"/>
      <c r="E10" s="361" t="str">
        <f t="shared" si="0"/>
        <v/>
      </c>
      <c r="F10" s="324" t="str">
        <f t="shared" si="1"/>
        <v>否</v>
      </c>
      <c r="G10" s="309" t="str">
        <f t="shared" si="2"/>
        <v>项</v>
      </c>
    </row>
    <row r="11" ht="38" customHeight="1" spans="1:7">
      <c r="A11" s="325" t="s">
        <v>2579</v>
      </c>
      <c r="B11" s="328" t="s">
        <v>2580</v>
      </c>
      <c r="C11" s="360">
        <f>SUM(C12:C16)</f>
        <v>0</v>
      </c>
      <c r="D11" s="360">
        <f>SUM(D12:D16)</f>
        <v>0</v>
      </c>
      <c r="E11" s="361" t="str">
        <f t="shared" si="0"/>
        <v/>
      </c>
      <c r="F11" s="324" t="str">
        <f t="shared" si="1"/>
        <v>否</v>
      </c>
      <c r="G11" s="309" t="str">
        <f t="shared" si="2"/>
        <v>款</v>
      </c>
    </row>
    <row r="12" s="302" customFormat="1" ht="38" customHeight="1" spans="1:7">
      <c r="A12" s="325" t="s">
        <v>2581</v>
      </c>
      <c r="B12" s="326" t="s">
        <v>2582</v>
      </c>
      <c r="C12" s="327"/>
      <c r="D12" s="327"/>
      <c r="E12" s="361" t="str">
        <f t="shared" si="0"/>
        <v/>
      </c>
      <c r="F12" s="324" t="str">
        <f t="shared" si="1"/>
        <v>否</v>
      </c>
      <c r="G12" s="309" t="str">
        <f t="shared" si="2"/>
        <v>项</v>
      </c>
    </row>
    <row r="13" ht="38" customHeight="1" spans="1:7">
      <c r="A13" s="325" t="s">
        <v>2583</v>
      </c>
      <c r="B13" s="326" t="s">
        <v>2584</v>
      </c>
      <c r="C13" s="327"/>
      <c r="D13" s="327"/>
      <c r="E13" s="361" t="str">
        <f t="shared" si="0"/>
        <v/>
      </c>
      <c r="F13" s="324" t="str">
        <f t="shared" si="1"/>
        <v>否</v>
      </c>
      <c r="G13" s="309" t="str">
        <f t="shared" si="2"/>
        <v>项</v>
      </c>
    </row>
    <row r="14" s="302" customFormat="1" ht="38" customHeight="1" spans="1:7">
      <c r="A14" s="325" t="s">
        <v>2585</v>
      </c>
      <c r="B14" s="326" t="s">
        <v>2586</v>
      </c>
      <c r="C14" s="327"/>
      <c r="D14" s="327"/>
      <c r="E14" s="361" t="str">
        <f t="shared" si="0"/>
        <v/>
      </c>
      <c r="F14" s="324" t="str">
        <f t="shared" si="1"/>
        <v>否</v>
      </c>
      <c r="G14" s="309" t="str">
        <f t="shared" si="2"/>
        <v>项</v>
      </c>
    </row>
    <row r="15" ht="38" customHeight="1" spans="1:7">
      <c r="A15" s="325" t="s">
        <v>2587</v>
      </c>
      <c r="B15" s="326" t="s">
        <v>2588</v>
      </c>
      <c r="C15" s="327"/>
      <c r="D15" s="327"/>
      <c r="E15" s="361" t="str">
        <f t="shared" si="0"/>
        <v/>
      </c>
      <c r="F15" s="324" t="str">
        <f t="shared" si="1"/>
        <v>否</v>
      </c>
      <c r="G15" s="309" t="str">
        <f t="shared" si="2"/>
        <v>项</v>
      </c>
    </row>
    <row r="16" ht="38" customHeight="1" spans="1:7">
      <c r="A16" s="325" t="s">
        <v>2589</v>
      </c>
      <c r="B16" s="326" t="s">
        <v>2590</v>
      </c>
      <c r="C16" s="327"/>
      <c r="D16" s="327"/>
      <c r="E16" s="361" t="str">
        <f t="shared" si="0"/>
        <v/>
      </c>
      <c r="F16" s="324" t="str">
        <f t="shared" si="1"/>
        <v>否</v>
      </c>
      <c r="G16" s="309" t="str">
        <f t="shared" si="2"/>
        <v>项</v>
      </c>
    </row>
    <row r="17" s="302" customFormat="1" ht="38" customHeight="1" spans="1:7">
      <c r="A17" s="325" t="s">
        <v>2591</v>
      </c>
      <c r="B17" s="326" t="s">
        <v>2592</v>
      </c>
      <c r="C17" s="327">
        <f>SUM(C18:C19)</f>
        <v>0</v>
      </c>
      <c r="D17" s="327">
        <f>SUM(D18:D19)</f>
        <v>0</v>
      </c>
      <c r="E17" s="361" t="str">
        <f t="shared" si="0"/>
        <v/>
      </c>
      <c r="F17" s="324" t="str">
        <f t="shared" si="1"/>
        <v>否</v>
      </c>
      <c r="G17" s="309" t="str">
        <f t="shared" si="2"/>
        <v>款</v>
      </c>
    </row>
    <row r="18" s="302" customFormat="1" ht="38" customHeight="1" spans="1:7">
      <c r="A18" s="325" t="s">
        <v>2593</v>
      </c>
      <c r="B18" s="326" t="s">
        <v>2594</v>
      </c>
      <c r="C18" s="327"/>
      <c r="D18" s="327"/>
      <c r="E18" s="361" t="str">
        <f t="shared" si="0"/>
        <v/>
      </c>
      <c r="F18" s="324" t="str">
        <f t="shared" si="1"/>
        <v>否</v>
      </c>
      <c r="G18" s="309" t="str">
        <f t="shared" si="2"/>
        <v>项</v>
      </c>
    </row>
    <row r="19" s="302" customFormat="1" ht="38" customHeight="1" spans="1:7">
      <c r="A19" s="325" t="s">
        <v>2595</v>
      </c>
      <c r="B19" s="326" t="s">
        <v>2596</v>
      </c>
      <c r="C19" s="327"/>
      <c r="D19" s="327"/>
      <c r="E19" s="361" t="str">
        <f t="shared" si="0"/>
        <v/>
      </c>
      <c r="F19" s="324" t="str">
        <f t="shared" si="1"/>
        <v>否</v>
      </c>
      <c r="G19" s="309" t="str">
        <f t="shared" si="2"/>
        <v>项</v>
      </c>
    </row>
    <row r="20" ht="38" customHeight="1" spans="1:7">
      <c r="A20" s="321" t="s">
        <v>84</v>
      </c>
      <c r="B20" s="322" t="s">
        <v>2597</v>
      </c>
      <c r="C20" s="357">
        <f>SUM(C21,C25,C29)</f>
        <v>0</v>
      </c>
      <c r="D20" s="357">
        <f>SUM(D21,D25,D29)</f>
        <v>0</v>
      </c>
      <c r="E20" s="358" t="str">
        <f t="shared" si="0"/>
        <v/>
      </c>
      <c r="F20" s="324" t="str">
        <f t="shared" si="1"/>
        <v>是</v>
      </c>
      <c r="G20" s="309" t="str">
        <f t="shared" si="2"/>
        <v>类</v>
      </c>
    </row>
    <row r="21" ht="38" customHeight="1" spans="1:7">
      <c r="A21" s="325" t="s">
        <v>2598</v>
      </c>
      <c r="B21" s="328" t="s">
        <v>2599</v>
      </c>
      <c r="C21" s="360">
        <f>SUM(C22:C24)</f>
        <v>0</v>
      </c>
      <c r="D21" s="360">
        <f>SUM(D22:D24)</f>
        <v>0</v>
      </c>
      <c r="E21" s="361" t="str">
        <f t="shared" si="0"/>
        <v/>
      </c>
      <c r="F21" s="324" t="str">
        <f t="shared" si="1"/>
        <v>否</v>
      </c>
      <c r="G21" s="309" t="str">
        <f t="shared" si="2"/>
        <v>款</v>
      </c>
    </row>
    <row r="22" ht="38" customHeight="1" spans="1:7">
      <c r="A22" s="325" t="s">
        <v>2600</v>
      </c>
      <c r="B22" s="326" t="s">
        <v>2601</v>
      </c>
      <c r="C22" s="327"/>
      <c r="D22" s="327"/>
      <c r="E22" s="361" t="str">
        <f t="shared" si="0"/>
        <v/>
      </c>
      <c r="F22" s="324" t="str">
        <f t="shared" si="1"/>
        <v>否</v>
      </c>
      <c r="G22" s="309" t="str">
        <f t="shared" si="2"/>
        <v>项</v>
      </c>
    </row>
    <row r="23" ht="38" customHeight="1" spans="1:7">
      <c r="A23" s="325" t="s">
        <v>2602</v>
      </c>
      <c r="B23" s="326" t="s">
        <v>2603</v>
      </c>
      <c r="C23" s="327"/>
      <c r="D23" s="327"/>
      <c r="E23" s="361" t="str">
        <f t="shared" si="0"/>
        <v/>
      </c>
      <c r="F23" s="324" t="str">
        <f t="shared" si="1"/>
        <v>否</v>
      </c>
      <c r="G23" s="309" t="str">
        <f t="shared" si="2"/>
        <v>项</v>
      </c>
    </row>
    <row r="24" ht="38" customHeight="1" spans="1:7">
      <c r="A24" s="325" t="s">
        <v>2604</v>
      </c>
      <c r="B24" s="326" t="s">
        <v>2605</v>
      </c>
      <c r="C24" s="327"/>
      <c r="D24" s="327"/>
      <c r="E24" s="361" t="str">
        <f t="shared" si="0"/>
        <v/>
      </c>
      <c r="F24" s="324" t="str">
        <f t="shared" si="1"/>
        <v>否</v>
      </c>
      <c r="G24" s="309" t="str">
        <f t="shared" si="2"/>
        <v>项</v>
      </c>
    </row>
    <row r="25" ht="38" customHeight="1" spans="1:7">
      <c r="A25" s="325" t="s">
        <v>2606</v>
      </c>
      <c r="B25" s="328" t="s">
        <v>2607</v>
      </c>
      <c r="C25" s="360">
        <f>SUM(C26:C28)</f>
        <v>0</v>
      </c>
      <c r="D25" s="360">
        <f>SUM(D26:D28)</f>
        <v>0</v>
      </c>
      <c r="E25" s="361" t="str">
        <f t="shared" si="0"/>
        <v/>
      </c>
      <c r="F25" s="324" t="str">
        <f t="shared" si="1"/>
        <v>否</v>
      </c>
      <c r="G25" s="309" t="str">
        <f t="shared" si="2"/>
        <v>款</v>
      </c>
    </row>
    <row r="26" s="302" customFormat="1" ht="38" customHeight="1" spans="1:7">
      <c r="A26" s="325" t="s">
        <v>2608</v>
      </c>
      <c r="B26" s="326" t="s">
        <v>2601</v>
      </c>
      <c r="C26" s="327"/>
      <c r="D26" s="327"/>
      <c r="E26" s="361" t="str">
        <f t="shared" si="0"/>
        <v/>
      </c>
      <c r="F26" s="324" t="str">
        <f t="shared" si="1"/>
        <v>否</v>
      </c>
      <c r="G26" s="309" t="str">
        <f t="shared" si="2"/>
        <v>项</v>
      </c>
    </row>
    <row r="27" ht="38" customHeight="1" spans="1:7">
      <c r="A27" s="325" t="s">
        <v>2609</v>
      </c>
      <c r="B27" s="326" t="s">
        <v>2603</v>
      </c>
      <c r="C27" s="327"/>
      <c r="D27" s="327"/>
      <c r="E27" s="361" t="str">
        <f t="shared" si="0"/>
        <v/>
      </c>
      <c r="F27" s="324" t="str">
        <f t="shared" si="1"/>
        <v>否</v>
      </c>
      <c r="G27" s="309" t="str">
        <f t="shared" si="2"/>
        <v>项</v>
      </c>
    </row>
    <row r="28" ht="38" customHeight="1" spans="1:7">
      <c r="A28" s="325" t="s">
        <v>2610</v>
      </c>
      <c r="B28" s="326" t="s">
        <v>2611</v>
      </c>
      <c r="C28" s="327"/>
      <c r="D28" s="327"/>
      <c r="E28" s="361" t="str">
        <f t="shared" si="0"/>
        <v/>
      </c>
      <c r="F28" s="324" t="str">
        <f t="shared" si="1"/>
        <v>否</v>
      </c>
      <c r="G28" s="309" t="str">
        <f t="shared" si="2"/>
        <v>项</v>
      </c>
    </row>
    <row r="29" s="305" customFormat="1" ht="38" customHeight="1" spans="1:7">
      <c r="A29" s="325" t="s">
        <v>2612</v>
      </c>
      <c r="B29" s="328" t="s">
        <v>2613</v>
      </c>
      <c r="C29" s="360">
        <f>SUM(C30:C31)</f>
        <v>0</v>
      </c>
      <c r="D29" s="360">
        <f>SUM(D30:D31)</f>
        <v>0</v>
      </c>
      <c r="E29" s="361" t="str">
        <f t="shared" si="0"/>
        <v/>
      </c>
      <c r="F29" s="324" t="str">
        <f t="shared" si="1"/>
        <v>否</v>
      </c>
      <c r="G29" s="309" t="str">
        <f t="shared" si="2"/>
        <v>款</v>
      </c>
    </row>
    <row r="30" s="302" customFormat="1" ht="38" customHeight="1" spans="1:7">
      <c r="A30" s="325" t="s">
        <v>2614</v>
      </c>
      <c r="B30" s="326" t="s">
        <v>2603</v>
      </c>
      <c r="C30" s="327"/>
      <c r="D30" s="327"/>
      <c r="E30" s="361" t="str">
        <f t="shared" si="0"/>
        <v/>
      </c>
      <c r="F30" s="324" t="str">
        <f t="shared" si="1"/>
        <v>否</v>
      </c>
      <c r="G30" s="309" t="str">
        <f t="shared" si="2"/>
        <v>项</v>
      </c>
    </row>
    <row r="31" s="302" customFormat="1" ht="38" customHeight="1" spans="1:7">
      <c r="A31" s="325" t="s">
        <v>2615</v>
      </c>
      <c r="B31" s="326" t="s">
        <v>2616</v>
      </c>
      <c r="C31" s="327"/>
      <c r="D31" s="327"/>
      <c r="E31" s="361" t="str">
        <f t="shared" si="0"/>
        <v/>
      </c>
      <c r="F31" s="324" t="str">
        <f t="shared" si="1"/>
        <v>否</v>
      </c>
      <c r="G31" s="309" t="str">
        <f t="shared" si="2"/>
        <v>项</v>
      </c>
    </row>
    <row r="32" s="302" customFormat="1" ht="38" customHeight="1" spans="1:7">
      <c r="A32" s="321">
        <v>210</v>
      </c>
      <c r="B32" s="321" t="s">
        <v>2617</v>
      </c>
      <c r="C32" s="330">
        <f>SUM(C33)</f>
        <v>0</v>
      </c>
      <c r="D32" s="330">
        <f>SUM(D33)</f>
        <v>1600</v>
      </c>
      <c r="E32" s="358" t="str">
        <f t="shared" si="0"/>
        <v/>
      </c>
      <c r="F32" s="324" t="str">
        <f t="shared" si="1"/>
        <v>是</v>
      </c>
      <c r="G32" s="309" t="str">
        <f t="shared" si="2"/>
        <v>类</v>
      </c>
    </row>
    <row r="33" s="302" customFormat="1" ht="38" customHeight="1" spans="1:7">
      <c r="A33" s="325">
        <v>21098</v>
      </c>
      <c r="B33" s="325" t="s">
        <v>2618</v>
      </c>
      <c r="C33" s="327">
        <f>SUM(C34:C38)</f>
        <v>0</v>
      </c>
      <c r="D33" s="327">
        <f>SUM(D34:D38)</f>
        <v>1600</v>
      </c>
      <c r="E33" s="361" t="str">
        <f t="shared" si="0"/>
        <v/>
      </c>
      <c r="F33" s="324" t="str">
        <f t="shared" si="1"/>
        <v>是</v>
      </c>
      <c r="G33" s="309" t="str">
        <f t="shared" si="2"/>
        <v>款</v>
      </c>
    </row>
    <row r="34" s="302" customFormat="1" ht="38" customHeight="1" spans="1:7">
      <c r="A34" s="325">
        <v>2109801</v>
      </c>
      <c r="B34" s="325" t="s">
        <v>2619</v>
      </c>
      <c r="C34" s="327"/>
      <c r="D34" s="327"/>
      <c r="E34" s="361" t="str">
        <f t="shared" si="0"/>
        <v/>
      </c>
      <c r="F34" s="324" t="str">
        <f t="shared" si="1"/>
        <v>否</v>
      </c>
      <c r="G34" s="309" t="str">
        <f t="shared" si="2"/>
        <v>项</v>
      </c>
    </row>
    <row r="35" s="302" customFormat="1" ht="38" customHeight="1" spans="1:7">
      <c r="A35" s="325">
        <v>2109802</v>
      </c>
      <c r="B35" s="325" t="s">
        <v>2620</v>
      </c>
      <c r="C35" s="327"/>
      <c r="D35" s="327"/>
      <c r="E35" s="361" t="str">
        <f t="shared" si="0"/>
        <v/>
      </c>
      <c r="F35" s="324" t="str">
        <f t="shared" si="1"/>
        <v>否</v>
      </c>
      <c r="G35" s="309" t="str">
        <f t="shared" si="2"/>
        <v>项</v>
      </c>
    </row>
    <row r="36" s="302" customFormat="1" ht="38" customHeight="1" spans="1:7">
      <c r="A36" s="325">
        <v>2109803</v>
      </c>
      <c r="B36" s="325" t="s">
        <v>2621</v>
      </c>
      <c r="C36" s="327"/>
      <c r="D36" s="327"/>
      <c r="E36" s="361" t="str">
        <f t="shared" si="0"/>
        <v/>
      </c>
      <c r="F36" s="324" t="str">
        <f t="shared" si="1"/>
        <v>否</v>
      </c>
      <c r="G36" s="309" t="str">
        <f t="shared" si="2"/>
        <v>项</v>
      </c>
    </row>
    <row r="37" s="302" customFormat="1" ht="38" customHeight="1" spans="1:7">
      <c r="A37" s="325">
        <v>2109804</v>
      </c>
      <c r="B37" s="325" t="s">
        <v>2622</v>
      </c>
      <c r="C37" s="327"/>
      <c r="D37" s="327"/>
      <c r="E37" s="361" t="str">
        <f t="shared" si="0"/>
        <v/>
      </c>
      <c r="F37" s="324" t="str">
        <f t="shared" si="1"/>
        <v>否</v>
      </c>
      <c r="G37" s="309" t="str">
        <f t="shared" si="2"/>
        <v>项</v>
      </c>
    </row>
    <row r="38" s="302" customFormat="1" ht="38" customHeight="1" spans="1:7">
      <c r="A38" s="325">
        <v>2109899</v>
      </c>
      <c r="B38" s="325" t="s">
        <v>2623</v>
      </c>
      <c r="C38" s="327"/>
      <c r="D38" s="327">
        <v>1600</v>
      </c>
      <c r="E38" s="361" t="str">
        <f t="shared" si="0"/>
        <v/>
      </c>
      <c r="F38" s="324" t="str">
        <f t="shared" si="1"/>
        <v>是</v>
      </c>
      <c r="G38" s="309" t="str">
        <f t="shared" si="2"/>
        <v>项</v>
      </c>
    </row>
    <row r="39" ht="38" customHeight="1" spans="1:7">
      <c r="A39" s="321" t="s">
        <v>88</v>
      </c>
      <c r="B39" s="322" t="s">
        <v>2624</v>
      </c>
      <c r="C39" s="357">
        <f>SUM(C40,C45)</f>
        <v>0</v>
      </c>
      <c r="D39" s="357">
        <f>SUM(D40,D45)</f>
        <v>0</v>
      </c>
      <c r="E39" s="358" t="str">
        <f t="shared" si="0"/>
        <v/>
      </c>
      <c r="F39" s="324" t="str">
        <f t="shared" si="1"/>
        <v>是</v>
      </c>
      <c r="G39" s="309" t="str">
        <f t="shared" si="2"/>
        <v>类</v>
      </c>
    </row>
    <row r="40" ht="38" customHeight="1" spans="1:7">
      <c r="A40" s="325" t="s">
        <v>2625</v>
      </c>
      <c r="B40" s="328" t="s">
        <v>2626</v>
      </c>
      <c r="C40" s="360">
        <f>SUM(C41:C44)</f>
        <v>0</v>
      </c>
      <c r="D40" s="360">
        <f>SUM(D41:D44)</f>
        <v>0</v>
      </c>
      <c r="E40" s="361" t="str">
        <f t="shared" si="0"/>
        <v/>
      </c>
      <c r="F40" s="324" t="str">
        <f t="shared" si="1"/>
        <v>否</v>
      </c>
      <c r="G40" s="309" t="str">
        <f t="shared" si="2"/>
        <v>款</v>
      </c>
    </row>
    <row r="41" s="302" customFormat="1" ht="38" customHeight="1" spans="1:7">
      <c r="A41" s="325">
        <v>2116001</v>
      </c>
      <c r="B41" s="326" t="s">
        <v>2627</v>
      </c>
      <c r="C41" s="327"/>
      <c r="D41" s="327"/>
      <c r="E41" s="361" t="str">
        <f t="shared" si="0"/>
        <v/>
      </c>
      <c r="F41" s="324" t="str">
        <f t="shared" si="1"/>
        <v>否</v>
      </c>
      <c r="G41" s="309" t="str">
        <f t="shared" si="2"/>
        <v>项</v>
      </c>
    </row>
    <row r="42" s="302" customFormat="1" ht="38" customHeight="1" spans="1:7">
      <c r="A42" s="325">
        <v>2116002</v>
      </c>
      <c r="B42" s="326" t="s">
        <v>2628</v>
      </c>
      <c r="C42" s="327"/>
      <c r="D42" s="327"/>
      <c r="E42" s="361" t="str">
        <f t="shared" si="0"/>
        <v/>
      </c>
      <c r="F42" s="324" t="str">
        <f t="shared" si="1"/>
        <v>否</v>
      </c>
      <c r="G42" s="309" t="str">
        <f t="shared" si="2"/>
        <v>项</v>
      </c>
    </row>
    <row r="43" s="302" customFormat="1" ht="38" customHeight="1" spans="1:7">
      <c r="A43" s="325">
        <v>2116003</v>
      </c>
      <c r="B43" s="326" t="s">
        <v>2629</v>
      </c>
      <c r="C43" s="327"/>
      <c r="D43" s="327"/>
      <c r="E43" s="361" t="str">
        <f t="shared" si="0"/>
        <v/>
      </c>
      <c r="F43" s="324" t="str">
        <f t="shared" si="1"/>
        <v>否</v>
      </c>
      <c r="G43" s="309" t="str">
        <f t="shared" si="2"/>
        <v>项</v>
      </c>
    </row>
    <row r="44" s="305" customFormat="1" ht="38" customHeight="1" spans="1:7">
      <c r="A44" s="325">
        <v>2116099</v>
      </c>
      <c r="B44" s="326" t="s">
        <v>2630</v>
      </c>
      <c r="C44" s="327"/>
      <c r="D44" s="327"/>
      <c r="E44" s="361" t="str">
        <f t="shared" si="0"/>
        <v/>
      </c>
      <c r="F44" s="324" t="str">
        <f t="shared" si="1"/>
        <v>否</v>
      </c>
      <c r="G44" s="309" t="str">
        <f t="shared" si="2"/>
        <v>项</v>
      </c>
    </row>
    <row r="45" s="302" customFormat="1" ht="38" customHeight="1" spans="1:7">
      <c r="A45" s="325">
        <v>21161</v>
      </c>
      <c r="B45" s="326" t="s">
        <v>2631</v>
      </c>
      <c r="C45" s="327">
        <f>SUM(C46:C49)</f>
        <v>0</v>
      </c>
      <c r="D45" s="327">
        <f>SUM(D46:D49)</f>
        <v>0</v>
      </c>
      <c r="E45" s="361" t="str">
        <f t="shared" si="0"/>
        <v/>
      </c>
      <c r="F45" s="324" t="str">
        <f t="shared" si="1"/>
        <v>否</v>
      </c>
      <c r="G45" s="309" t="str">
        <f t="shared" si="2"/>
        <v>款</v>
      </c>
    </row>
    <row r="46" ht="38" customHeight="1" spans="1:7">
      <c r="A46" s="325">
        <v>2116101</v>
      </c>
      <c r="B46" s="326" t="s">
        <v>2632</v>
      </c>
      <c r="C46" s="327"/>
      <c r="D46" s="327"/>
      <c r="E46" s="361" t="str">
        <f t="shared" si="0"/>
        <v/>
      </c>
      <c r="F46" s="324" t="str">
        <f t="shared" si="1"/>
        <v>否</v>
      </c>
      <c r="G46" s="309" t="str">
        <f t="shared" si="2"/>
        <v>项</v>
      </c>
    </row>
    <row r="47" ht="38" customHeight="1" spans="1:7">
      <c r="A47" s="325">
        <v>2116102</v>
      </c>
      <c r="B47" s="326" t="s">
        <v>2633</v>
      </c>
      <c r="C47" s="327"/>
      <c r="D47" s="327"/>
      <c r="E47" s="361" t="str">
        <f t="shared" si="0"/>
        <v/>
      </c>
      <c r="F47" s="324" t="str">
        <f t="shared" si="1"/>
        <v>否</v>
      </c>
      <c r="G47" s="309" t="str">
        <f t="shared" si="2"/>
        <v>项</v>
      </c>
    </row>
    <row r="48" ht="38" customHeight="1" spans="1:7">
      <c r="A48" s="325">
        <v>2116103</v>
      </c>
      <c r="B48" s="326" t="s">
        <v>2634</v>
      </c>
      <c r="C48" s="327"/>
      <c r="D48" s="327"/>
      <c r="E48" s="361" t="str">
        <f t="shared" si="0"/>
        <v/>
      </c>
      <c r="F48" s="324" t="str">
        <f t="shared" si="1"/>
        <v>否</v>
      </c>
      <c r="G48" s="309" t="str">
        <f t="shared" si="2"/>
        <v>项</v>
      </c>
    </row>
    <row r="49" ht="38" customHeight="1" spans="1:7">
      <c r="A49" s="325">
        <v>2116104</v>
      </c>
      <c r="B49" s="326" t="s">
        <v>2635</v>
      </c>
      <c r="C49" s="327"/>
      <c r="D49" s="327"/>
      <c r="E49" s="361" t="str">
        <f t="shared" si="0"/>
        <v/>
      </c>
      <c r="F49" s="324" t="str">
        <f t="shared" si="1"/>
        <v>否</v>
      </c>
      <c r="G49" s="309" t="str">
        <f t="shared" si="2"/>
        <v>项</v>
      </c>
    </row>
    <row r="50" ht="38" customHeight="1" spans="1:7">
      <c r="A50" s="321" t="s">
        <v>90</v>
      </c>
      <c r="B50" s="322" t="s">
        <v>2636</v>
      </c>
      <c r="C50" s="357">
        <f>SUM(C51,C67,C71,C72,C78,C82,C86,C90,C96,C99,)</f>
        <v>9367</v>
      </c>
      <c r="D50" s="357">
        <f>SUM(D51,D67,D71,D72,D78,D82,D86,D90,D96,D99,)</f>
        <v>1026</v>
      </c>
      <c r="E50" s="358">
        <f t="shared" si="0"/>
        <v>-0.89</v>
      </c>
      <c r="F50" s="324" t="str">
        <f t="shared" si="1"/>
        <v>是</v>
      </c>
      <c r="G50" s="309" t="str">
        <f t="shared" si="2"/>
        <v>类</v>
      </c>
    </row>
    <row r="51" ht="38" customHeight="1" spans="1:7">
      <c r="A51" s="325" t="s">
        <v>2637</v>
      </c>
      <c r="B51" s="328" t="s">
        <v>2638</v>
      </c>
      <c r="C51" s="360">
        <f>SUM(C52:C66)</f>
        <v>373</v>
      </c>
      <c r="D51" s="360">
        <f>SUM(D52:D66)</f>
        <v>1026</v>
      </c>
      <c r="E51" s="361">
        <f t="shared" si="0"/>
        <v>1.751</v>
      </c>
      <c r="F51" s="324" t="str">
        <f t="shared" si="1"/>
        <v>是</v>
      </c>
      <c r="G51" s="309" t="str">
        <f t="shared" si="2"/>
        <v>款</v>
      </c>
    </row>
    <row r="52" ht="38" customHeight="1" spans="1:7">
      <c r="A52" s="325" t="s">
        <v>2639</v>
      </c>
      <c r="B52" s="326" t="s">
        <v>2640</v>
      </c>
      <c r="C52" s="327"/>
      <c r="D52" s="327"/>
      <c r="E52" s="361" t="str">
        <f t="shared" si="0"/>
        <v/>
      </c>
      <c r="F52" s="324" t="str">
        <f t="shared" si="1"/>
        <v>否</v>
      </c>
      <c r="G52" s="309" t="str">
        <f t="shared" si="2"/>
        <v>项</v>
      </c>
    </row>
    <row r="53" ht="38" customHeight="1" spans="1:7">
      <c r="A53" s="325" t="s">
        <v>2641</v>
      </c>
      <c r="B53" s="326" t="s">
        <v>2642</v>
      </c>
      <c r="C53" s="327"/>
      <c r="D53" s="327"/>
      <c r="E53" s="361" t="str">
        <f t="shared" si="0"/>
        <v/>
      </c>
      <c r="F53" s="324" t="str">
        <f t="shared" si="1"/>
        <v>否</v>
      </c>
      <c r="G53" s="309" t="str">
        <f t="shared" si="2"/>
        <v>项</v>
      </c>
    </row>
    <row r="54" ht="38" customHeight="1" spans="1:7">
      <c r="A54" s="325" t="s">
        <v>2643</v>
      </c>
      <c r="B54" s="326" t="s">
        <v>2644</v>
      </c>
      <c r="C54" s="327"/>
      <c r="D54" s="327"/>
      <c r="E54" s="361" t="str">
        <f t="shared" si="0"/>
        <v/>
      </c>
      <c r="F54" s="324" t="str">
        <f t="shared" si="1"/>
        <v>否</v>
      </c>
      <c r="G54" s="309" t="str">
        <f t="shared" si="2"/>
        <v>项</v>
      </c>
    </row>
    <row r="55" ht="38" customHeight="1" spans="1:7">
      <c r="A55" s="325" t="s">
        <v>2645</v>
      </c>
      <c r="B55" s="326" t="s">
        <v>2646</v>
      </c>
      <c r="C55" s="327"/>
      <c r="D55" s="327"/>
      <c r="E55" s="361" t="str">
        <f t="shared" si="0"/>
        <v/>
      </c>
      <c r="F55" s="324" t="str">
        <f t="shared" si="1"/>
        <v>否</v>
      </c>
      <c r="G55" s="309" t="str">
        <f t="shared" si="2"/>
        <v>项</v>
      </c>
    </row>
    <row r="56" ht="38" customHeight="1" spans="1:7">
      <c r="A56" s="325" t="s">
        <v>2647</v>
      </c>
      <c r="B56" s="326" t="s">
        <v>2648</v>
      </c>
      <c r="C56" s="327"/>
      <c r="D56" s="327"/>
      <c r="E56" s="361" t="str">
        <f t="shared" si="0"/>
        <v/>
      </c>
      <c r="F56" s="324" t="str">
        <f t="shared" si="1"/>
        <v>否</v>
      </c>
      <c r="G56" s="309" t="str">
        <f t="shared" si="2"/>
        <v>项</v>
      </c>
    </row>
    <row r="57" ht="38" customHeight="1" spans="1:7">
      <c r="A57" s="325" t="s">
        <v>2649</v>
      </c>
      <c r="B57" s="326" t="s">
        <v>2650</v>
      </c>
      <c r="C57" s="327"/>
      <c r="D57" s="327"/>
      <c r="E57" s="361" t="str">
        <f t="shared" si="0"/>
        <v/>
      </c>
      <c r="F57" s="324" t="str">
        <f t="shared" si="1"/>
        <v>否</v>
      </c>
      <c r="G57" s="309" t="str">
        <f t="shared" si="2"/>
        <v>项</v>
      </c>
    </row>
    <row r="58" ht="38" customHeight="1" spans="1:7">
      <c r="A58" s="325" t="s">
        <v>2651</v>
      </c>
      <c r="B58" s="326" t="s">
        <v>2652</v>
      </c>
      <c r="C58" s="327"/>
      <c r="D58" s="327"/>
      <c r="E58" s="361" t="str">
        <f t="shared" si="0"/>
        <v/>
      </c>
      <c r="F58" s="324" t="str">
        <f t="shared" si="1"/>
        <v>否</v>
      </c>
      <c r="G58" s="309" t="str">
        <f t="shared" si="2"/>
        <v>项</v>
      </c>
    </row>
    <row r="59" ht="38" customHeight="1" spans="1:7">
      <c r="A59" s="325" t="s">
        <v>2653</v>
      </c>
      <c r="B59" s="326" t="s">
        <v>2654</v>
      </c>
      <c r="C59" s="327"/>
      <c r="D59" s="327"/>
      <c r="E59" s="361" t="str">
        <f t="shared" si="0"/>
        <v/>
      </c>
      <c r="F59" s="324" t="str">
        <f t="shared" si="1"/>
        <v>否</v>
      </c>
      <c r="G59" s="309" t="str">
        <f t="shared" si="2"/>
        <v>项</v>
      </c>
    </row>
    <row r="60" ht="38" customHeight="1" spans="1:7">
      <c r="A60" s="325" t="s">
        <v>2655</v>
      </c>
      <c r="B60" s="326" t="s">
        <v>2656</v>
      </c>
      <c r="C60" s="327"/>
      <c r="D60" s="327"/>
      <c r="E60" s="361" t="str">
        <f t="shared" si="0"/>
        <v/>
      </c>
      <c r="F60" s="324" t="str">
        <f t="shared" si="1"/>
        <v>否</v>
      </c>
      <c r="G60" s="309" t="str">
        <f t="shared" si="2"/>
        <v>项</v>
      </c>
    </row>
    <row r="61" ht="38" customHeight="1" spans="1:7">
      <c r="A61" s="325" t="s">
        <v>2657</v>
      </c>
      <c r="B61" s="326" t="s">
        <v>2658</v>
      </c>
      <c r="C61" s="327"/>
      <c r="D61" s="327"/>
      <c r="E61" s="361" t="str">
        <f t="shared" si="0"/>
        <v/>
      </c>
      <c r="F61" s="324" t="str">
        <f t="shared" si="1"/>
        <v>否</v>
      </c>
      <c r="G61" s="309" t="str">
        <f t="shared" si="2"/>
        <v>项</v>
      </c>
    </row>
    <row r="62" ht="38" customHeight="1" spans="1:7">
      <c r="A62" s="325" t="s">
        <v>2659</v>
      </c>
      <c r="B62" s="326" t="s">
        <v>2660</v>
      </c>
      <c r="C62" s="327"/>
      <c r="D62" s="327"/>
      <c r="E62" s="361" t="str">
        <f t="shared" si="0"/>
        <v/>
      </c>
      <c r="F62" s="324" t="str">
        <f t="shared" si="1"/>
        <v>否</v>
      </c>
      <c r="G62" s="309" t="str">
        <f t="shared" si="2"/>
        <v>项</v>
      </c>
    </row>
    <row r="63" ht="38" customHeight="1" spans="1:7">
      <c r="A63" s="325">
        <v>2120814</v>
      </c>
      <c r="B63" s="326" t="s">
        <v>2661</v>
      </c>
      <c r="C63" s="327">
        <v>240</v>
      </c>
      <c r="D63" s="327">
        <v>954</v>
      </c>
      <c r="E63" s="361">
        <f t="shared" si="0"/>
        <v>2.975</v>
      </c>
      <c r="F63" s="324" t="str">
        <f t="shared" si="1"/>
        <v>是</v>
      </c>
      <c r="G63" s="309" t="str">
        <f t="shared" si="2"/>
        <v>项</v>
      </c>
    </row>
    <row r="64" ht="38" customHeight="1" spans="1:7">
      <c r="A64" s="325" t="s">
        <v>2662</v>
      </c>
      <c r="B64" s="325" t="s">
        <v>2663</v>
      </c>
      <c r="C64" s="327"/>
      <c r="D64" s="327"/>
      <c r="E64" s="361" t="str">
        <f t="shared" si="0"/>
        <v/>
      </c>
      <c r="F64" s="324" t="str">
        <f t="shared" si="1"/>
        <v>否</v>
      </c>
      <c r="G64" s="309" t="str">
        <f t="shared" si="2"/>
        <v>项</v>
      </c>
    </row>
    <row r="65" ht="38" customHeight="1" spans="1:7">
      <c r="A65" s="325" t="s">
        <v>2664</v>
      </c>
      <c r="B65" s="325" t="s">
        <v>2665</v>
      </c>
      <c r="C65" s="327">
        <v>133</v>
      </c>
      <c r="D65" s="327">
        <v>72</v>
      </c>
      <c r="E65" s="361">
        <f t="shared" si="0"/>
        <v>-0.459</v>
      </c>
      <c r="F65" s="324" t="str">
        <f t="shared" si="1"/>
        <v>是</v>
      </c>
      <c r="G65" s="309" t="str">
        <f t="shared" si="2"/>
        <v>项</v>
      </c>
    </row>
    <row r="66" ht="38" customHeight="1" spans="1:7">
      <c r="A66" s="325" t="s">
        <v>2666</v>
      </c>
      <c r="B66" s="326" t="s">
        <v>2667</v>
      </c>
      <c r="C66" s="327"/>
      <c r="D66" s="327"/>
      <c r="E66" s="361" t="str">
        <f t="shared" si="0"/>
        <v/>
      </c>
      <c r="F66" s="324" t="str">
        <f t="shared" si="1"/>
        <v>否</v>
      </c>
      <c r="G66" s="309" t="str">
        <f t="shared" si="2"/>
        <v>项</v>
      </c>
    </row>
    <row r="67" ht="38" customHeight="1" spans="1:7">
      <c r="A67" s="325" t="s">
        <v>2668</v>
      </c>
      <c r="B67" s="328" t="s">
        <v>2669</v>
      </c>
      <c r="C67" s="360">
        <f>SUM(C68:C70)</f>
        <v>0</v>
      </c>
      <c r="D67" s="360">
        <f>SUM(D68:D70)</f>
        <v>0</v>
      </c>
      <c r="E67" s="361" t="str">
        <f t="shared" si="0"/>
        <v/>
      </c>
      <c r="F67" s="324" t="str">
        <f t="shared" si="1"/>
        <v>否</v>
      </c>
      <c r="G67" s="309" t="str">
        <f t="shared" si="2"/>
        <v>款</v>
      </c>
    </row>
    <row r="68" ht="38" customHeight="1" spans="1:7">
      <c r="A68" s="325" t="s">
        <v>2670</v>
      </c>
      <c r="B68" s="326" t="s">
        <v>2640</v>
      </c>
      <c r="C68" s="327"/>
      <c r="D68" s="327"/>
      <c r="E68" s="361" t="str">
        <f t="shared" si="0"/>
        <v/>
      </c>
      <c r="F68" s="324" t="str">
        <f t="shared" si="1"/>
        <v>否</v>
      </c>
      <c r="G68" s="309" t="str">
        <f t="shared" si="2"/>
        <v>项</v>
      </c>
    </row>
    <row r="69" ht="38" customHeight="1" spans="1:7">
      <c r="A69" s="325" t="s">
        <v>2671</v>
      </c>
      <c r="B69" s="326" t="s">
        <v>2642</v>
      </c>
      <c r="C69" s="327"/>
      <c r="D69" s="327"/>
      <c r="E69" s="361" t="str">
        <f t="shared" ref="E69:E132" si="3">IF(C69&gt;0,D69/C69-1,IF(C69&lt;0,-(D69/C69-1),""))</f>
        <v/>
      </c>
      <c r="F69" s="324" t="str">
        <f t="shared" ref="F69:F132" si="4">IF(LEN(A69)=3,"是",IF(B69&lt;&gt;"",IF(SUM(C69:D69)&lt;&gt;0,"是","否"),"是"))</f>
        <v>否</v>
      </c>
      <c r="G69" s="309" t="str">
        <f t="shared" ref="G69:G132" si="5">IF(LEN(A69)=3,"类",IF(LEN(A69)=5,"款","项"))</f>
        <v>项</v>
      </c>
    </row>
    <row r="70" ht="38" customHeight="1" spans="1:7">
      <c r="A70" s="325" t="s">
        <v>2672</v>
      </c>
      <c r="B70" s="326" t="s">
        <v>2673</v>
      </c>
      <c r="C70" s="327"/>
      <c r="D70" s="327"/>
      <c r="E70" s="361" t="str">
        <f t="shared" si="3"/>
        <v/>
      </c>
      <c r="F70" s="324" t="str">
        <f t="shared" si="4"/>
        <v>否</v>
      </c>
      <c r="G70" s="309" t="str">
        <f t="shared" si="5"/>
        <v>项</v>
      </c>
    </row>
    <row r="71" ht="38" customHeight="1" spans="1:7">
      <c r="A71" s="325" t="s">
        <v>2674</v>
      </c>
      <c r="B71" s="328" t="s">
        <v>2675</v>
      </c>
      <c r="C71" s="360"/>
      <c r="D71" s="360"/>
      <c r="E71" s="361" t="str">
        <f t="shared" si="3"/>
        <v/>
      </c>
      <c r="F71" s="324" t="str">
        <f t="shared" si="4"/>
        <v>否</v>
      </c>
      <c r="G71" s="309" t="str">
        <f t="shared" si="5"/>
        <v>款</v>
      </c>
    </row>
    <row r="72" ht="38" customHeight="1" spans="1:7">
      <c r="A72" s="325" t="s">
        <v>2676</v>
      </c>
      <c r="B72" s="328" t="s">
        <v>2677</v>
      </c>
      <c r="C72" s="360">
        <f>SUM(C73:C77)</f>
        <v>0</v>
      </c>
      <c r="D72" s="360">
        <f>SUM(D73:D77)</f>
        <v>0</v>
      </c>
      <c r="E72" s="361" t="str">
        <f t="shared" si="3"/>
        <v/>
      </c>
      <c r="F72" s="324" t="str">
        <f t="shared" si="4"/>
        <v>否</v>
      </c>
      <c r="G72" s="309" t="str">
        <f t="shared" si="5"/>
        <v>款</v>
      </c>
    </row>
    <row r="73" ht="38" customHeight="1" spans="1:7">
      <c r="A73" s="325" t="s">
        <v>2678</v>
      </c>
      <c r="B73" s="326" t="s">
        <v>2679</v>
      </c>
      <c r="C73" s="327"/>
      <c r="D73" s="327"/>
      <c r="E73" s="361" t="str">
        <f t="shared" si="3"/>
        <v/>
      </c>
      <c r="F73" s="324" t="str">
        <f t="shared" si="4"/>
        <v>否</v>
      </c>
      <c r="G73" s="309" t="str">
        <f t="shared" si="5"/>
        <v>项</v>
      </c>
    </row>
    <row r="74" ht="38" customHeight="1" spans="1:7">
      <c r="A74" s="325" t="s">
        <v>2680</v>
      </c>
      <c r="B74" s="326" t="s">
        <v>2681</v>
      </c>
      <c r="C74" s="327"/>
      <c r="D74" s="327"/>
      <c r="E74" s="361" t="str">
        <f t="shared" si="3"/>
        <v/>
      </c>
      <c r="F74" s="324" t="str">
        <f t="shared" si="4"/>
        <v>否</v>
      </c>
      <c r="G74" s="309" t="str">
        <f t="shared" si="5"/>
        <v>项</v>
      </c>
    </row>
    <row r="75" ht="38" customHeight="1" spans="1:7">
      <c r="A75" s="325" t="s">
        <v>2682</v>
      </c>
      <c r="B75" s="326" t="s">
        <v>2683</v>
      </c>
      <c r="C75" s="327"/>
      <c r="D75" s="327"/>
      <c r="E75" s="361" t="str">
        <f t="shared" si="3"/>
        <v/>
      </c>
      <c r="F75" s="324" t="str">
        <f t="shared" si="4"/>
        <v>否</v>
      </c>
      <c r="G75" s="309" t="str">
        <f t="shared" si="5"/>
        <v>项</v>
      </c>
    </row>
    <row r="76" ht="38" customHeight="1" spans="1:7">
      <c r="A76" s="325" t="s">
        <v>2684</v>
      </c>
      <c r="B76" s="326" t="s">
        <v>2685</v>
      </c>
      <c r="C76" s="327"/>
      <c r="D76" s="327"/>
      <c r="E76" s="361" t="str">
        <f t="shared" si="3"/>
        <v/>
      </c>
      <c r="F76" s="324" t="str">
        <f t="shared" si="4"/>
        <v>否</v>
      </c>
      <c r="G76" s="309" t="str">
        <f t="shared" si="5"/>
        <v>项</v>
      </c>
    </row>
    <row r="77" ht="38" customHeight="1" spans="1:7">
      <c r="A77" s="325" t="s">
        <v>2686</v>
      </c>
      <c r="B77" s="326" t="s">
        <v>2687</v>
      </c>
      <c r="C77" s="327"/>
      <c r="D77" s="327"/>
      <c r="E77" s="361" t="str">
        <f t="shared" si="3"/>
        <v/>
      </c>
      <c r="F77" s="324" t="str">
        <f t="shared" si="4"/>
        <v>否</v>
      </c>
      <c r="G77" s="309" t="str">
        <f t="shared" si="5"/>
        <v>项</v>
      </c>
    </row>
    <row r="78" ht="38" customHeight="1" spans="1:7">
      <c r="A78" s="325" t="s">
        <v>2688</v>
      </c>
      <c r="B78" s="328" t="s">
        <v>2689</v>
      </c>
      <c r="C78" s="360">
        <f>SUM(C79:C81)</f>
        <v>0</v>
      </c>
      <c r="D78" s="360">
        <f>SUM(D79:D81)</f>
        <v>0</v>
      </c>
      <c r="E78" s="361" t="str">
        <f t="shared" si="3"/>
        <v/>
      </c>
      <c r="F78" s="324" t="str">
        <f t="shared" si="4"/>
        <v>否</v>
      </c>
      <c r="G78" s="309" t="str">
        <f t="shared" si="5"/>
        <v>款</v>
      </c>
    </row>
    <row r="79" ht="38" customHeight="1" spans="1:7">
      <c r="A79" s="325" t="s">
        <v>2690</v>
      </c>
      <c r="B79" s="326" t="s">
        <v>2691</v>
      </c>
      <c r="C79" s="327"/>
      <c r="D79" s="327"/>
      <c r="E79" s="361" t="str">
        <f t="shared" si="3"/>
        <v/>
      </c>
      <c r="F79" s="324" t="str">
        <f t="shared" si="4"/>
        <v>否</v>
      </c>
      <c r="G79" s="309" t="str">
        <f t="shared" si="5"/>
        <v>项</v>
      </c>
    </row>
    <row r="80" ht="38" customHeight="1" spans="1:7">
      <c r="A80" s="325" t="s">
        <v>2692</v>
      </c>
      <c r="B80" s="326" t="s">
        <v>2693</v>
      </c>
      <c r="C80" s="327"/>
      <c r="D80" s="327"/>
      <c r="E80" s="361" t="str">
        <f t="shared" si="3"/>
        <v/>
      </c>
      <c r="F80" s="324" t="str">
        <f t="shared" si="4"/>
        <v>否</v>
      </c>
      <c r="G80" s="309" t="str">
        <f t="shared" si="5"/>
        <v>项</v>
      </c>
    </row>
    <row r="81" ht="38" customHeight="1" spans="1:7">
      <c r="A81" s="325" t="s">
        <v>2694</v>
      </c>
      <c r="B81" s="326" t="s">
        <v>2695</v>
      </c>
      <c r="C81" s="327"/>
      <c r="D81" s="327"/>
      <c r="E81" s="361" t="str">
        <f t="shared" si="3"/>
        <v/>
      </c>
      <c r="F81" s="324" t="str">
        <f t="shared" si="4"/>
        <v>否</v>
      </c>
      <c r="G81" s="309" t="str">
        <f t="shared" si="5"/>
        <v>项</v>
      </c>
    </row>
    <row r="82" ht="38" customHeight="1" spans="1:7">
      <c r="A82" s="325" t="s">
        <v>2696</v>
      </c>
      <c r="B82" s="328" t="s">
        <v>2697</v>
      </c>
      <c r="C82" s="360">
        <f>SUM(C83:C85)</f>
        <v>0</v>
      </c>
      <c r="D82" s="360">
        <f>SUM(D83:D85)</f>
        <v>0</v>
      </c>
      <c r="E82" s="361" t="str">
        <f t="shared" si="3"/>
        <v/>
      </c>
      <c r="F82" s="324" t="str">
        <f t="shared" si="4"/>
        <v>否</v>
      </c>
      <c r="G82" s="309" t="str">
        <f t="shared" si="5"/>
        <v>款</v>
      </c>
    </row>
    <row r="83" ht="38" customHeight="1" spans="1:7">
      <c r="A83" s="325" t="s">
        <v>2698</v>
      </c>
      <c r="B83" s="326" t="s">
        <v>2640</v>
      </c>
      <c r="C83" s="327"/>
      <c r="D83" s="327"/>
      <c r="E83" s="361" t="str">
        <f t="shared" si="3"/>
        <v/>
      </c>
      <c r="F83" s="324" t="str">
        <f t="shared" si="4"/>
        <v>否</v>
      </c>
      <c r="G83" s="309" t="str">
        <f t="shared" si="5"/>
        <v>项</v>
      </c>
    </row>
    <row r="84" ht="38" customHeight="1" spans="1:7">
      <c r="A84" s="325" t="s">
        <v>2699</v>
      </c>
      <c r="B84" s="326" t="s">
        <v>2642</v>
      </c>
      <c r="C84" s="327"/>
      <c r="D84" s="327"/>
      <c r="E84" s="361" t="str">
        <f t="shared" si="3"/>
        <v/>
      </c>
      <c r="F84" s="324" t="str">
        <f t="shared" si="4"/>
        <v>否</v>
      </c>
      <c r="G84" s="309" t="str">
        <f t="shared" si="5"/>
        <v>项</v>
      </c>
    </row>
    <row r="85" ht="38" customHeight="1" spans="1:7">
      <c r="A85" s="325" t="s">
        <v>2700</v>
      </c>
      <c r="B85" s="326" t="s">
        <v>2701</v>
      </c>
      <c r="C85" s="327"/>
      <c r="D85" s="327"/>
      <c r="E85" s="361" t="str">
        <f t="shared" si="3"/>
        <v/>
      </c>
      <c r="F85" s="324" t="str">
        <f t="shared" si="4"/>
        <v>否</v>
      </c>
      <c r="G85" s="309" t="str">
        <f t="shared" si="5"/>
        <v>项</v>
      </c>
    </row>
    <row r="86" ht="38" customHeight="1" spans="1:7">
      <c r="A86" s="325" t="s">
        <v>2702</v>
      </c>
      <c r="B86" s="328" t="s">
        <v>2703</v>
      </c>
      <c r="C86" s="360">
        <f>SUM(C87:C89)</f>
        <v>9000</v>
      </c>
      <c r="D86" s="360">
        <f>SUM(D87:D89)</f>
        <v>0</v>
      </c>
      <c r="E86" s="361">
        <f t="shared" si="3"/>
        <v>-1</v>
      </c>
      <c r="F86" s="324" t="str">
        <f t="shared" si="4"/>
        <v>是</v>
      </c>
      <c r="G86" s="309" t="str">
        <f t="shared" si="5"/>
        <v>款</v>
      </c>
    </row>
    <row r="87" ht="38" customHeight="1" spans="1:7">
      <c r="A87" s="325" t="s">
        <v>2704</v>
      </c>
      <c r="B87" s="326" t="s">
        <v>2640</v>
      </c>
      <c r="C87" s="327"/>
      <c r="D87" s="327"/>
      <c r="E87" s="361" t="str">
        <f t="shared" si="3"/>
        <v/>
      </c>
      <c r="F87" s="324" t="str">
        <f t="shared" si="4"/>
        <v>否</v>
      </c>
      <c r="G87" s="309" t="str">
        <f t="shared" si="5"/>
        <v>项</v>
      </c>
    </row>
    <row r="88" ht="38" customHeight="1" spans="1:7">
      <c r="A88" s="325" t="s">
        <v>2705</v>
      </c>
      <c r="B88" s="326" t="s">
        <v>2642</v>
      </c>
      <c r="C88" s="327"/>
      <c r="D88" s="327"/>
      <c r="E88" s="361" t="str">
        <f t="shared" si="3"/>
        <v/>
      </c>
      <c r="F88" s="324" t="str">
        <f t="shared" si="4"/>
        <v>否</v>
      </c>
      <c r="G88" s="309" t="str">
        <f t="shared" si="5"/>
        <v>项</v>
      </c>
    </row>
    <row r="89" s="302" customFormat="1" ht="38" customHeight="1" spans="1:7">
      <c r="A89" s="325" t="s">
        <v>2706</v>
      </c>
      <c r="B89" s="326" t="s">
        <v>2707</v>
      </c>
      <c r="C89" s="327">
        <v>9000</v>
      </c>
      <c r="D89" s="327"/>
      <c r="E89" s="361">
        <f t="shared" si="3"/>
        <v>-1</v>
      </c>
      <c r="F89" s="324" t="str">
        <f t="shared" si="4"/>
        <v>是</v>
      </c>
      <c r="G89" s="309" t="str">
        <f t="shared" si="5"/>
        <v>项</v>
      </c>
    </row>
    <row r="90" s="302" customFormat="1" ht="38" customHeight="1" spans="1:7">
      <c r="A90" s="325" t="s">
        <v>2708</v>
      </c>
      <c r="B90" s="328" t="s">
        <v>2709</v>
      </c>
      <c r="C90" s="360">
        <f>SUM(C91:C95)</f>
        <v>-6</v>
      </c>
      <c r="D90" s="360">
        <f>SUM(D91:D95)</f>
        <v>0</v>
      </c>
      <c r="E90" s="361">
        <f t="shared" si="3"/>
        <v>1</v>
      </c>
      <c r="F90" s="324" t="str">
        <f t="shared" si="4"/>
        <v>是</v>
      </c>
      <c r="G90" s="309" t="str">
        <f t="shared" si="5"/>
        <v>款</v>
      </c>
    </row>
    <row r="91" s="302" customFormat="1" ht="38" customHeight="1" spans="1:7">
      <c r="A91" s="325" t="s">
        <v>2710</v>
      </c>
      <c r="B91" s="326" t="s">
        <v>2679</v>
      </c>
      <c r="C91" s="327">
        <v>-6</v>
      </c>
      <c r="D91" s="327"/>
      <c r="E91" s="361">
        <f t="shared" si="3"/>
        <v>1</v>
      </c>
      <c r="F91" s="324" t="str">
        <f t="shared" si="4"/>
        <v>是</v>
      </c>
      <c r="G91" s="309" t="str">
        <f t="shared" si="5"/>
        <v>项</v>
      </c>
    </row>
    <row r="92" s="302" customFormat="1" ht="38" customHeight="1" spans="1:7">
      <c r="A92" s="325" t="s">
        <v>2711</v>
      </c>
      <c r="B92" s="326" t="s">
        <v>2681</v>
      </c>
      <c r="C92" s="327"/>
      <c r="D92" s="327"/>
      <c r="E92" s="361" t="str">
        <f t="shared" si="3"/>
        <v/>
      </c>
      <c r="F92" s="324" t="str">
        <f t="shared" si="4"/>
        <v>否</v>
      </c>
      <c r="G92" s="309" t="str">
        <f t="shared" si="5"/>
        <v>项</v>
      </c>
    </row>
    <row r="93" s="302" customFormat="1" ht="38" customHeight="1" spans="1:7">
      <c r="A93" s="325" t="s">
        <v>2712</v>
      </c>
      <c r="B93" s="326" t="s">
        <v>2683</v>
      </c>
      <c r="C93" s="327"/>
      <c r="D93" s="327"/>
      <c r="E93" s="361" t="str">
        <f t="shared" si="3"/>
        <v/>
      </c>
      <c r="F93" s="324" t="str">
        <f t="shared" si="4"/>
        <v>否</v>
      </c>
      <c r="G93" s="309" t="str">
        <f t="shared" si="5"/>
        <v>项</v>
      </c>
    </row>
    <row r="94" s="302" customFormat="1" ht="38" customHeight="1" spans="1:7">
      <c r="A94" s="325" t="s">
        <v>2713</v>
      </c>
      <c r="B94" s="326" t="s">
        <v>2685</v>
      </c>
      <c r="C94" s="327"/>
      <c r="D94" s="327"/>
      <c r="E94" s="361" t="str">
        <f t="shared" si="3"/>
        <v/>
      </c>
      <c r="F94" s="324" t="str">
        <f t="shared" si="4"/>
        <v>否</v>
      </c>
      <c r="G94" s="309" t="str">
        <f t="shared" si="5"/>
        <v>项</v>
      </c>
    </row>
    <row r="95" s="302" customFormat="1" ht="38" customHeight="1" spans="1:7">
      <c r="A95" s="325" t="s">
        <v>2714</v>
      </c>
      <c r="B95" s="326" t="s">
        <v>2715</v>
      </c>
      <c r="C95" s="327"/>
      <c r="D95" s="327"/>
      <c r="E95" s="361" t="str">
        <f t="shared" si="3"/>
        <v/>
      </c>
      <c r="F95" s="324" t="str">
        <f t="shared" si="4"/>
        <v>否</v>
      </c>
      <c r="G95" s="309" t="str">
        <f t="shared" si="5"/>
        <v>项</v>
      </c>
    </row>
    <row r="96" s="302" customFormat="1" ht="38" customHeight="1" spans="1:7">
      <c r="A96" s="325" t="s">
        <v>2716</v>
      </c>
      <c r="B96" s="328" t="s">
        <v>2717</v>
      </c>
      <c r="C96" s="360">
        <f>SUM(C97:C98)</f>
        <v>0</v>
      </c>
      <c r="D96" s="360">
        <f>SUM(D97:D98)</f>
        <v>0</v>
      </c>
      <c r="E96" s="361" t="str">
        <f t="shared" si="3"/>
        <v/>
      </c>
      <c r="F96" s="324" t="str">
        <f t="shared" si="4"/>
        <v>否</v>
      </c>
      <c r="G96" s="309" t="str">
        <f t="shared" si="5"/>
        <v>款</v>
      </c>
    </row>
    <row r="97" s="302" customFormat="1" ht="38" customHeight="1" spans="1:7">
      <c r="A97" s="325" t="s">
        <v>2718</v>
      </c>
      <c r="B97" s="326" t="s">
        <v>2691</v>
      </c>
      <c r="C97" s="327"/>
      <c r="D97" s="327"/>
      <c r="E97" s="361" t="str">
        <f t="shared" si="3"/>
        <v/>
      </c>
      <c r="F97" s="324" t="str">
        <f t="shared" si="4"/>
        <v>否</v>
      </c>
      <c r="G97" s="309" t="str">
        <f t="shared" si="5"/>
        <v>项</v>
      </c>
    </row>
    <row r="98" s="302" customFormat="1" ht="38" customHeight="1" spans="1:7">
      <c r="A98" s="325" t="s">
        <v>2719</v>
      </c>
      <c r="B98" s="326" t="s">
        <v>2720</v>
      </c>
      <c r="C98" s="327"/>
      <c r="D98" s="327"/>
      <c r="E98" s="361" t="str">
        <f t="shared" si="3"/>
        <v/>
      </c>
      <c r="F98" s="324" t="str">
        <f t="shared" si="4"/>
        <v>否</v>
      </c>
      <c r="G98" s="309" t="str">
        <f t="shared" si="5"/>
        <v>项</v>
      </c>
    </row>
    <row r="99" s="302" customFormat="1" ht="38" customHeight="1" spans="1:7">
      <c r="A99" s="325" t="s">
        <v>2721</v>
      </c>
      <c r="B99" s="328" t="s">
        <v>2722</v>
      </c>
      <c r="C99" s="360">
        <f>SUM(C100:C107)</f>
        <v>0</v>
      </c>
      <c r="D99" s="360">
        <f>SUM(D100:D107)</f>
        <v>0</v>
      </c>
      <c r="E99" s="361" t="str">
        <f t="shared" si="3"/>
        <v/>
      </c>
      <c r="F99" s="324" t="str">
        <f t="shared" si="4"/>
        <v>否</v>
      </c>
      <c r="G99" s="309" t="str">
        <f t="shared" si="5"/>
        <v>款</v>
      </c>
    </row>
    <row r="100" s="302" customFormat="1" ht="38" customHeight="1" spans="1:7">
      <c r="A100" s="325" t="s">
        <v>2723</v>
      </c>
      <c r="B100" s="326" t="s">
        <v>2640</v>
      </c>
      <c r="C100" s="327"/>
      <c r="D100" s="327"/>
      <c r="E100" s="361" t="str">
        <f t="shared" si="3"/>
        <v/>
      </c>
      <c r="F100" s="324" t="str">
        <f t="shared" si="4"/>
        <v>否</v>
      </c>
      <c r="G100" s="309" t="str">
        <f t="shared" si="5"/>
        <v>项</v>
      </c>
    </row>
    <row r="101" s="302" customFormat="1" ht="38" customHeight="1" spans="1:7">
      <c r="A101" s="325" t="s">
        <v>2724</v>
      </c>
      <c r="B101" s="326" t="s">
        <v>2642</v>
      </c>
      <c r="C101" s="327"/>
      <c r="D101" s="327"/>
      <c r="E101" s="361" t="str">
        <f t="shared" si="3"/>
        <v/>
      </c>
      <c r="F101" s="324" t="str">
        <f t="shared" si="4"/>
        <v>否</v>
      </c>
      <c r="G101" s="309" t="str">
        <f t="shared" si="5"/>
        <v>项</v>
      </c>
    </row>
    <row r="102" s="302" customFormat="1" ht="38" customHeight="1" spans="1:7">
      <c r="A102" s="325" t="s">
        <v>2725</v>
      </c>
      <c r="B102" s="326" t="s">
        <v>2644</v>
      </c>
      <c r="C102" s="327"/>
      <c r="D102" s="327"/>
      <c r="E102" s="361" t="str">
        <f t="shared" si="3"/>
        <v/>
      </c>
      <c r="F102" s="324" t="str">
        <f t="shared" si="4"/>
        <v>否</v>
      </c>
      <c r="G102" s="309" t="str">
        <f t="shared" si="5"/>
        <v>项</v>
      </c>
    </row>
    <row r="103" s="302" customFormat="1" ht="38" customHeight="1" spans="1:7">
      <c r="A103" s="325" t="s">
        <v>2726</v>
      </c>
      <c r="B103" s="326" t="s">
        <v>2646</v>
      </c>
      <c r="C103" s="327"/>
      <c r="D103" s="327"/>
      <c r="E103" s="361" t="str">
        <f t="shared" si="3"/>
        <v/>
      </c>
      <c r="F103" s="324" t="str">
        <f t="shared" si="4"/>
        <v>否</v>
      </c>
      <c r="G103" s="309" t="str">
        <f t="shared" si="5"/>
        <v>项</v>
      </c>
    </row>
    <row r="104" ht="38" customHeight="1" spans="1:7">
      <c r="A104" s="325" t="s">
        <v>2727</v>
      </c>
      <c r="B104" s="326" t="s">
        <v>2652</v>
      </c>
      <c r="C104" s="327"/>
      <c r="D104" s="327"/>
      <c r="E104" s="361" t="str">
        <f t="shared" si="3"/>
        <v/>
      </c>
      <c r="F104" s="324" t="str">
        <f t="shared" si="4"/>
        <v>否</v>
      </c>
      <c r="G104" s="309" t="str">
        <f t="shared" si="5"/>
        <v>项</v>
      </c>
    </row>
    <row r="105" ht="38" customHeight="1" spans="1:7">
      <c r="A105" s="325" t="s">
        <v>2728</v>
      </c>
      <c r="B105" s="326" t="s">
        <v>2656</v>
      </c>
      <c r="C105" s="327"/>
      <c r="D105" s="327"/>
      <c r="E105" s="361" t="str">
        <f t="shared" si="3"/>
        <v/>
      </c>
      <c r="F105" s="324" t="str">
        <f t="shared" si="4"/>
        <v>否</v>
      </c>
      <c r="G105" s="309" t="str">
        <f t="shared" si="5"/>
        <v>项</v>
      </c>
    </row>
    <row r="106" ht="38" customHeight="1" spans="1:7">
      <c r="A106" s="325" t="s">
        <v>2729</v>
      </c>
      <c r="B106" s="326" t="s">
        <v>2658</v>
      </c>
      <c r="C106" s="327"/>
      <c r="D106" s="327"/>
      <c r="E106" s="361" t="str">
        <f t="shared" si="3"/>
        <v/>
      </c>
      <c r="F106" s="324" t="str">
        <f t="shared" si="4"/>
        <v>否</v>
      </c>
      <c r="G106" s="309" t="str">
        <f t="shared" si="5"/>
        <v>项</v>
      </c>
    </row>
    <row r="107" s="302" customFormat="1" ht="38" customHeight="1" spans="1:7">
      <c r="A107" s="325" t="s">
        <v>2730</v>
      </c>
      <c r="B107" s="326" t="s">
        <v>2731</v>
      </c>
      <c r="C107" s="327"/>
      <c r="D107" s="327"/>
      <c r="E107" s="361" t="str">
        <f t="shared" si="3"/>
        <v/>
      </c>
      <c r="F107" s="324" t="str">
        <f t="shared" si="4"/>
        <v>否</v>
      </c>
      <c r="G107" s="309" t="str">
        <f t="shared" si="5"/>
        <v>项</v>
      </c>
    </row>
    <row r="108" s="302" customFormat="1" ht="38" customHeight="1" spans="1:7">
      <c r="A108" s="321" t="s">
        <v>92</v>
      </c>
      <c r="B108" s="322" t="s">
        <v>2732</v>
      </c>
      <c r="C108" s="357">
        <f>SUM(C109,C114,C119,C124,C127,C132)</f>
        <v>3731</v>
      </c>
      <c r="D108" s="357">
        <f>SUM(D109,D114,D119,D124,D127,D132)</f>
        <v>5644</v>
      </c>
      <c r="E108" s="358">
        <f t="shared" si="3"/>
        <v>0.513</v>
      </c>
      <c r="F108" s="324" t="str">
        <f t="shared" si="4"/>
        <v>是</v>
      </c>
      <c r="G108" s="309" t="str">
        <f t="shared" si="5"/>
        <v>类</v>
      </c>
    </row>
    <row r="109" ht="38" customHeight="1" spans="1:7">
      <c r="A109" s="325" t="s">
        <v>2733</v>
      </c>
      <c r="B109" s="328" t="s">
        <v>2734</v>
      </c>
      <c r="C109" s="360">
        <f>SUM(C110:C113)</f>
        <v>3248</v>
      </c>
      <c r="D109" s="360">
        <f>SUM(D110:D113)</f>
        <v>5425</v>
      </c>
      <c r="E109" s="361">
        <f t="shared" si="3"/>
        <v>0.67</v>
      </c>
      <c r="F109" s="324" t="str">
        <f t="shared" si="4"/>
        <v>是</v>
      </c>
      <c r="G109" s="309" t="str">
        <f t="shared" si="5"/>
        <v>款</v>
      </c>
    </row>
    <row r="110" s="302" customFormat="1" ht="38" customHeight="1" spans="1:7">
      <c r="A110" s="325" t="s">
        <v>2735</v>
      </c>
      <c r="B110" s="326" t="s">
        <v>2603</v>
      </c>
      <c r="C110" s="327">
        <v>2943</v>
      </c>
      <c r="D110" s="327">
        <v>3915</v>
      </c>
      <c r="E110" s="361">
        <f t="shared" si="3"/>
        <v>0.33</v>
      </c>
      <c r="F110" s="324" t="str">
        <f t="shared" si="4"/>
        <v>是</v>
      </c>
      <c r="G110" s="309" t="str">
        <f t="shared" si="5"/>
        <v>项</v>
      </c>
    </row>
    <row r="111" s="302" customFormat="1" ht="38" customHeight="1" spans="1:7">
      <c r="A111" s="325" t="s">
        <v>2736</v>
      </c>
      <c r="B111" s="326" t="s">
        <v>2737</v>
      </c>
      <c r="C111" s="327"/>
      <c r="D111" s="327"/>
      <c r="E111" s="361" t="str">
        <f t="shared" si="3"/>
        <v/>
      </c>
      <c r="F111" s="324" t="str">
        <f t="shared" si="4"/>
        <v>否</v>
      </c>
      <c r="G111" s="309" t="str">
        <f t="shared" si="5"/>
        <v>项</v>
      </c>
    </row>
    <row r="112" s="302" customFormat="1" ht="38" customHeight="1" spans="1:7">
      <c r="A112" s="325" t="s">
        <v>2738</v>
      </c>
      <c r="B112" s="326" t="s">
        <v>2739</v>
      </c>
      <c r="C112" s="327"/>
      <c r="D112" s="327"/>
      <c r="E112" s="361" t="str">
        <f t="shared" si="3"/>
        <v/>
      </c>
      <c r="F112" s="324" t="str">
        <f t="shared" si="4"/>
        <v>否</v>
      </c>
      <c r="G112" s="309" t="str">
        <f t="shared" si="5"/>
        <v>项</v>
      </c>
    </row>
    <row r="113" s="302" customFormat="1" ht="38" customHeight="1" spans="1:7">
      <c r="A113" s="325" t="s">
        <v>2740</v>
      </c>
      <c r="B113" s="326" t="s">
        <v>2741</v>
      </c>
      <c r="C113" s="327">
        <v>305</v>
      </c>
      <c r="D113" s="327">
        <v>1510</v>
      </c>
      <c r="E113" s="361">
        <f t="shared" si="3"/>
        <v>3.951</v>
      </c>
      <c r="F113" s="324" t="str">
        <f t="shared" si="4"/>
        <v>是</v>
      </c>
      <c r="G113" s="309" t="str">
        <f t="shared" si="5"/>
        <v>项</v>
      </c>
    </row>
    <row r="114" s="302" customFormat="1" ht="38" customHeight="1" spans="1:7">
      <c r="A114" s="325" t="s">
        <v>2742</v>
      </c>
      <c r="B114" s="326" t="s">
        <v>2743</v>
      </c>
      <c r="C114" s="327">
        <f>SUM(C115:C118)</f>
        <v>0</v>
      </c>
      <c r="D114" s="327">
        <f>SUM(D115:D118)</f>
        <v>0</v>
      </c>
      <c r="E114" s="361" t="str">
        <f t="shared" si="3"/>
        <v/>
      </c>
      <c r="F114" s="324" t="str">
        <f t="shared" si="4"/>
        <v>否</v>
      </c>
      <c r="G114" s="309" t="str">
        <f t="shared" si="5"/>
        <v>款</v>
      </c>
    </row>
    <row r="115" ht="38" customHeight="1" spans="1:7">
      <c r="A115" s="325" t="s">
        <v>2744</v>
      </c>
      <c r="B115" s="326" t="s">
        <v>2603</v>
      </c>
      <c r="C115" s="327"/>
      <c r="D115" s="327"/>
      <c r="E115" s="361" t="str">
        <f t="shared" si="3"/>
        <v/>
      </c>
      <c r="F115" s="324" t="str">
        <f t="shared" si="4"/>
        <v>否</v>
      </c>
      <c r="G115" s="309" t="str">
        <f t="shared" si="5"/>
        <v>项</v>
      </c>
    </row>
    <row r="116" s="302" customFormat="1" ht="38" customHeight="1" spans="1:7">
      <c r="A116" s="325" t="s">
        <v>2745</v>
      </c>
      <c r="B116" s="326" t="s">
        <v>2737</v>
      </c>
      <c r="C116" s="327"/>
      <c r="D116" s="327"/>
      <c r="E116" s="361" t="str">
        <f t="shared" si="3"/>
        <v/>
      </c>
      <c r="F116" s="324" t="str">
        <f t="shared" si="4"/>
        <v>否</v>
      </c>
      <c r="G116" s="309" t="str">
        <f t="shared" si="5"/>
        <v>项</v>
      </c>
    </row>
    <row r="117" s="302" customFormat="1" ht="38" customHeight="1" spans="1:7">
      <c r="A117" s="325" t="s">
        <v>2746</v>
      </c>
      <c r="B117" s="326" t="s">
        <v>2747</v>
      </c>
      <c r="C117" s="327"/>
      <c r="D117" s="327"/>
      <c r="E117" s="361" t="str">
        <f t="shared" si="3"/>
        <v/>
      </c>
      <c r="F117" s="324" t="str">
        <f t="shared" si="4"/>
        <v>否</v>
      </c>
      <c r="G117" s="309" t="str">
        <f t="shared" si="5"/>
        <v>项</v>
      </c>
    </row>
    <row r="118" s="302" customFormat="1" ht="38" customHeight="1" spans="1:7">
      <c r="A118" s="325" t="s">
        <v>2748</v>
      </c>
      <c r="B118" s="326" t="s">
        <v>2749</v>
      </c>
      <c r="C118" s="327"/>
      <c r="D118" s="327"/>
      <c r="E118" s="361" t="str">
        <f t="shared" si="3"/>
        <v/>
      </c>
      <c r="F118" s="324" t="str">
        <f t="shared" si="4"/>
        <v>否</v>
      </c>
      <c r="G118" s="309" t="str">
        <f t="shared" si="5"/>
        <v>项</v>
      </c>
    </row>
    <row r="119" ht="38" customHeight="1" spans="1:7">
      <c r="A119" s="325" t="s">
        <v>2750</v>
      </c>
      <c r="B119" s="328" t="s">
        <v>2751</v>
      </c>
      <c r="C119" s="360">
        <f>SUM(C120:C123)</f>
        <v>0</v>
      </c>
      <c r="D119" s="360">
        <f>SUM(D120:D123)</f>
        <v>0</v>
      </c>
      <c r="E119" s="361" t="str">
        <f t="shared" si="3"/>
        <v/>
      </c>
      <c r="F119" s="324" t="str">
        <f t="shared" si="4"/>
        <v>否</v>
      </c>
      <c r="G119" s="309" t="str">
        <f t="shared" si="5"/>
        <v>款</v>
      </c>
    </row>
    <row r="120" s="302" customFormat="1" ht="38" customHeight="1" spans="1:7">
      <c r="A120" s="325" t="s">
        <v>2752</v>
      </c>
      <c r="B120" s="326" t="s">
        <v>2753</v>
      </c>
      <c r="C120" s="327"/>
      <c r="D120" s="327"/>
      <c r="E120" s="361" t="str">
        <f t="shared" si="3"/>
        <v/>
      </c>
      <c r="F120" s="324" t="str">
        <f t="shared" si="4"/>
        <v>否</v>
      </c>
      <c r="G120" s="309" t="str">
        <f t="shared" si="5"/>
        <v>项</v>
      </c>
    </row>
    <row r="121" s="302" customFormat="1" ht="38" customHeight="1" spans="1:7">
      <c r="A121" s="325" t="s">
        <v>2754</v>
      </c>
      <c r="B121" s="326" t="s">
        <v>2755</v>
      </c>
      <c r="C121" s="327"/>
      <c r="D121" s="327"/>
      <c r="E121" s="361" t="str">
        <f t="shared" si="3"/>
        <v/>
      </c>
      <c r="F121" s="324" t="str">
        <f t="shared" si="4"/>
        <v>否</v>
      </c>
      <c r="G121" s="309" t="str">
        <f t="shared" si="5"/>
        <v>项</v>
      </c>
    </row>
    <row r="122" s="302" customFormat="1" ht="38" customHeight="1" spans="1:7">
      <c r="A122" s="325" t="s">
        <v>2756</v>
      </c>
      <c r="B122" s="326" t="s">
        <v>2757</v>
      </c>
      <c r="C122" s="327"/>
      <c r="D122" s="327"/>
      <c r="E122" s="361" t="str">
        <f t="shared" si="3"/>
        <v/>
      </c>
      <c r="F122" s="324" t="str">
        <f t="shared" si="4"/>
        <v>否</v>
      </c>
      <c r="G122" s="309" t="str">
        <f t="shared" si="5"/>
        <v>项</v>
      </c>
    </row>
    <row r="123" ht="38" customHeight="1" spans="1:7">
      <c r="A123" s="325" t="s">
        <v>2758</v>
      </c>
      <c r="B123" s="326" t="s">
        <v>2759</v>
      </c>
      <c r="C123" s="327"/>
      <c r="D123" s="327"/>
      <c r="E123" s="361" t="str">
        <f t="shared" si="3"/>
        <v/>
      </c>
      <c r="F123" s="324" t="str">
        <f t="shared" si="4"/>
        <v>否</v>
      </c>
      <c r="G123" s="309" t="str">
        <f t="shared" si="5"/>
        <v>项</v>
      </c>
    </row>
    <row r="124" s="302" customFormat="1" ht="38" customHeight="1" spans="1:7">
      <c r="A124" s="333">
        <v>21370</v>
      </c>
      <c r="B124" s="328" t="s">
        <v>2760</v>
      </c>
      <c r="C124" s="360">
        <f>SUM(C125:C126)</f>
        <v>0</v>
      </c>
      <c r="D124" s="360">
        <f>SUM(D125:D126)</f>
        <v>0</v>
      </c>
      <c r="E124" s="361" t="str">
        <f t="shared" si="3"/>
        <v/>
      </c>
      <c r="F124" s="324" t="str">
        <f t="shared" si="4"/>
        <v>否</v>
      </c>
      <c r="G124" s="309" t="str">
        <f t="shared" si="5"/>
        <v>款</v>
      </c>
    </row>
    <row r="125" s="302" customFormat="1" ht="38" customHeight="1" spans="1:7">
      <c r="A125" s="333">
        <v>2137001</v>
      </c>
      <c r="B125" s="326" t="s">
        <v>2603</v>
      </c>
      <c r="C125" s="327"/>
      <c r="D125" s="327"/>
      <c r="E125" s="361" t="str">
        <f t="shared" si="3"/>
        <v/>
      </c>
      <c r="F125" s="324" t="str">
        <f t="shared" si="4"/>
        <v>否</v>
      </c>
      <c r="G125" s="309" t="str">
        <f t="shared" si="5"/>
        <v>项</v>
      </c>
    </row>
    <row r="126" ht="38" customHeight="1" spans="1:7">
      <c r="A126" s="333">
        <v>2137099</v>
      </c>
      <c r="B126" s="326" t="s">
        <v>2761</v>
      </c>
      <c r="C126" s="327"/>
      <c r="D126" s="327"/>
      <c r="E126" s="361" t="str">
        <f t="shared" si="3"/>
        <v/>
      </c>
      <c r="F126" s="324" t="str">
        <f t="shared" si="4"/>
        <v>否</v>
      </c>
      <c r="G126" s="309" t="str">
        <f t="shared" si="5"/>
        <v>项</v>
      </c>
    </row>
    <row r="127" s="302" customFormat="1" ht="38" customHeight="1" spans="1:7">
      <c r="A127" s="333">
        <v>21371</v>
      </c>
      <c r="B127" s="326" t="s">
        <v>2762</v>
      </c>
      <c r="C127" s="327">
        <f>SUM(C128:C131)</f>
        <v>0</v>
      </c>
      <c r="D127" s="327">
        <f>SUM(D128:D131)</f>
        <v>0</v>
      </c>
      <c r="E127" s="361" t="str">
        <f t="shared" si="3"/>
        <v/>
      </c>
      <c r="F127" s="324" t="str">
        <f t="shared" si="4"/>
        <v>否</v>
      </c>
      <c r="G127" s="309" t="str">
        <f t="shared" si="5"/>
        <v>款</v>
      </c>
    </row>
    <row r="128" ht="38" customHeight="1" spans="1:7">
      <c r="A128" s="333">
        <v>2137101</v>
      </c>
      <c r="B128" s="326" t="s">
        <v>2753</v>
      </c>
      <c r="C128" s="327"/>
      <c r="D128" s="327"/>
      <c r="E128" s="361" t="str">
        <f t="shared" si="3"/>
        <v/>
      </c>
      <c r="F128" s="324" t="str">
        <f t="shared" si="4"/>
        <v>否</v>
      </c>
      <c r="G128" s="309" t="str">
        <f t="shared" si="5"/>
        <v>项</v>
      </c>
    </row>
    <row r="129" s="302" customFormat="1" ht="38" customHeight="1" spans="1:7">
      <c r="A129" s="333">
        <v>2137102</v>
      </c>
      <c r="B129" s="326" t="s">
        <v>2763</v>
      </c>
      <c r="C129" s="327"/>
      <c r="D129" s="327"/>
      <c r="E129" s="361" t="str">
        <f t="shared" si="3"/>
        <v/>
      </c>
      <c r="F129" s="324" t="str">
        <f t="shared" si="4"/>
        <v>否</v>
      </c>
      <c r="G129" s="309" t="str">
        <f t="shared" si="5"/>
        <v>项</v>
      </c>
    </row>
    <row r="130" s="302" customFormat="1" ht="38" customHeight="1" spans="1:7">
      <c r="A130" s="333">
        <v>2137103</v>
      </c>
      <c r="B130" s="326" t="s">
        <v>2757</v>
      </c>
      <c r="C130" s="327"/>
      <c r="D130" s="327"/>
      <c r="E130" s="361" t="str">
        <f t="shared" si="3"/>
        <v/>
      </c>
      <c r="F130" s="324" t="str">
        <f t="shared" si="4"/>
        <v>否</v>
      </c>
      <c r="G130" s="309" t="str">
        <f t="shared" si="5"/>
        <v>项</v>
      </c>
    </row>
    <row r="131" s="302" customFormat="1" ht="38" customHeight="1" spans="1:7">
      <c r="A131" s="333">
        <v>2137199</v>
      </c>
      <c r="B131" s="326" t="s">
        <v>2764</v>
      </c>
      <c r="C131" s="327"/>
      <c r="D131" s="327"/>
      <c r="E131" s="361" t="str">
        <f t="shared" si="3"/>
        <v/>
      </c>
      <c r="F131" s="324" t="str">
        <f t="shared" si="4"/>
        <v>否</v>
      </c>
      <c r="G131" s="309" t="str">
        <f t="shared" si="5"/>
        <v>项</v>
      </c>
    </row>
    <row r="132" s="302" customFormat="1" ht="38" customHeight="1" spans="1:7">
      <c r="A132" s="333">
        <v>21372</v>
      </c>
      <c r="B132" s="333" t="s">
        <v>2765</v>
      </c>
      <c r="C132" s="327">
        <f>SUM(C133:C135)</f>
        <v>483</v>
      </c>
      <c r="D132" s="327">
        <f>SUM(D133:D135)</f>
        <v>219</v>
      </c>
      <c r="E132" s="361">
        <f t="shared" si="3"/>
        <v>-0.547</v>
      </c>
      <c r="F132" s="324" t="str">
        <f t="shared" si="4"/>
        <v>是</v>
      </c>
      <c r="G132" s="309" t="str">
        <f t="shared" si="5"/>
        <v>款</v>
      </c>
    </row>
    <row r="133" s="302" customFormat="1" ht="38" customHeight="1" spans="1:7">
      <c r="A133" s="333">
        <v>2137201</v>
      </c>
      <c r="B133" s="333" t="s">
        <v>2766</v>
      </c>
      <c r="C133" s="327">
        <v>483</v>
      </c>
      <c r="D133" s="327">
        <v>183</v>
      </c>
      <c r="E133" s="361">
        <f t="shared" ref="E133:E196" si="6">IF(C133&gt;0,D133/C133-1,IF(C133&lt;0,-(D133/C133-1),""))</f>
        <v>-0.621</v>
      </c>
      <c r="F133" s="324" t="str">
        <f t="shared" ref="F133:F196" si="7">IF(LEN(A133)=3,"是",IF(B133&lt;&gt;"",IF(SUM(C133:D133)&lt;&gt;0,"是","否"),"是"))</f>
        <v>是</v>
      </c>
      <c r="G133" s="309" t="str">
        <f t="shared" ref="G133:G196" si="8">IF(LEN(A133)=3,"类",IF(LEN(A133)=5,"款","项"))</f>
        <v>项</v>
      </c>
    </row>
    <row r="134" s="302" customFormat="1" ht="38" customHeight="1" spans="1:7">
      <c r="A134" s="333">
        <v>2137202</v>
      </c>
      <c r="B134" s="333" t="s">
        <v>2767</v>
      </c>
      <c r="C134" s="327"/>
      <c r="D134" s="327">
        <v>36</v>
      </c>
      <c r="E134" s="361" t="str">
        <f t="shared" si="6"/>
        <v/>
      </c>
      <c r="F134" s="324" t="str">
        <f t="shared" si="7"/>
        <v>是</v>
      </c>
      <c r="G134" s="309" t="str">
        <f t="shared" si="8"/>
        <v>项</v>
      </c>
    </row>
    <row r="135" s="302" customFormat="1" ht="38" customHeight="1" spans="1:7">
      <c r="A135" s="333">
        <v>2137299</v>
      </c>
      <c r="B135" s="333" t="s">
        <v>2768</v>
      </c>
      <c r="C135" s="327"/>
      <c r="D135" s="327"/>
      <c r="E135" s="361" t="str">
        <f t="shared" si="6"/>
        <v/>
      </c>
      <c r="F135" s="324" t="str">
        <f t="shared" si="7"/>
        <v>否</v>
      </c>
      <c r="G135" s="309" t="str">
        <f t="shared" si="8"/>
        <v>项</v>
      </c>
    </row>
    <row r="136" s="302" customFormat="1" ht="38" customHeight="1" spans="1:7">
      <c r="A136" s="321" t="s">
        <v>94</v>
      </c>
      <c r="B136" s="322" t="s">
        <v>2769</v>
      </c>
      <c r="C136" s="357">
        <f>SUM(C137,C142,C147,C152,C161,C168,C177,C180,C183,C184,)</f>
        <v>0</v>
      </c>
      <c r="D136" s="357">
        <f>SUM(D137,D142,D147,D152,D161,D168,D177,D180,D183,D184,)</f>
        <v>0</v>
      </c>
      <c r="E136" s="358" t="str">
        <f t="shared" si="6"/>
        <v/>
      </c>
      <c r="F136" s="324" t="str">
        <f t="shared" si="7"/>
        <v>是</v>
      </c>
      <c r="G136" s="309" t="str">
        <f t="shared" si="8"/>
        <v>类</v>
      </c>
    </row>
    <row r="137" s="302" customFormat="1" ht="38" customHeight="1" spans="1:7">
      <c r="A137" s="325" t="s">
        <v>2770</v>
      </c>
      <c r="B137" s="326" t="s">
        <v>2771</v>
      </c>
      <c r="C137" s="327">
        <f>SUM(C138:C141)</f>
        <v>0</v>
      </c>
      <c r="D137" s="327">
        <f>SUM(D138:D141)</f>
        <v>0</v>
      </c>
      <c r="E137" s="361" t="str">
        <f t="shared" si="6"/>
        <v/>
      </c>
      <c r="F137" s="324" t="str">
        <f t="shared" si="7"/>
        <v>否</v>
      </c>
      <c r="G137" s="309" t="str">
        <f t="shared" si="8"/>
        <v>款</v>
      </c>
    </row>
    <row r="138" ht="38" customHeight="1" spans="1:7">
      <c r="A138" s="325" t="s">
        <v>2772</v>
      </c>
      <c r="B138" s="326" t="s">
        <v>2773</v>
      </c>
      <c r="C138" s="327"/>
      <c r="D138" s="327"/>
      <c r="E138" s="361" t="str">
        <f t="shared" si="6"/>
        <v/>
      </c>
      <c r="F138" s="324" t="str">
        <f t="shared" si="7"/>
        <v>否</v>
      </c>
      <c r="G138" s="309" t="str">
        <f t="shared" si="8"/>
        <v>项</v>
      </c>
    </row>
    <row r="139" s="302" customFormat="1" ht="38" customHeight="1" spans="1:7">
      <c r="A139" s="325" t="s">
        <v>2774</v>
      </c>
      <c r="B139" s="326" t="s">
        <v>2775</v>
      </c>
      <c r="C139" s="327"/>
      <c r="D139" s="327"/>
      <c r="E139" s="361" t="str">
        <f t="shared" si="6"/>
        <v/>
      </c>
      <c r="F139" s="324" t="str">
        <f t="shared" si="7"/>
        <v>否</v>
      </c>
      <c r="G139" s="309" t="str">
        <f t="shared" si="8"/>
        <v>项</v>
      </c>
    </row>
    <row r="140" s="302" customFormat="1" ht="38" customHeight="1" spans="1:7">
      <c r="A140" s="325" t="s">
        <v>2776</v>
      </c>
      <c r="B140" s="326" t="s">
        <v>2777</v>
      </c>
      <c r="C140" s="327"/>
      <c r="D140" s="327"/>
      <c r="E140" s="361" t="str">
        <f t="shared" si="6"/>
        <v/>
      </c>
      <c r="F140" s="324" t="str">
        <f t="shared" si="7"/>
        <v>否</v>
      </c>
      <c r="G140" s="309" t="str">
        <f t="shared" si="8"/>
        <v>项</v>
      </c>
    </row>
    <row r="141" s="302" customFormat="1" ht="38" customHeight="1" spans="1:7">
      <c r="A141" s="325" t="s">
        <v>2778</v>
      </c>
      <c r="B141" s="326" t="s">
        <v>2779</v>
      </c>
      <c r="C141" s="327"/>
      <c r="D141" s="327"/>
      <c r="E141" s="361" t="str">
        <f t="shared" si="6"/>
        <v/>
      </c>
      <c r="F141" s="324" t="str">
        <f t="shared" si="7"/>
        <v>否</v>
      </c>
      <c r="G141" s="309" t="str">
        <f t="shared" si="8"/>
        <v>项</v>
      </c>
    </row>
    <row r="142" ht="38" customHeight="1" spans="1:7">
      <c r="A142" s="325" t="s">
        <v>2780</v>
      </c>
      <c r="B142" s="326" t="s">
        <v>2781</v>
      </c>
      <c r="C142" s="327">
        <f>SUM(C143:C146)</f>
        <v>0</v>
      </c>
      <c r="D142" s="327">
        <f>SUM(D143:D146)</f>
        <v>0</v>
      </c>
      <c r="E142" s="361" t="str">
        <f t="shared" si="6"/>
        <v/>
      </c>
      <c r="F142" s="324" t="str">
        <f t="shared" si="7"/>
        <v>否</v>
      </c>
      <c r="G142" s="309" t="str">
        <f t="shared" si="8"/>
        <v>款</v>
      </c>
    </row>
    <row r="143" ht="38" customHeight="1" spans="1:7">
      <c r="A143" s="325" t="s">
        <v>2782</v>
      </c>
      <c r="B143" s="326" t="s">
        <v>2777</v>
      </c>
      <c r="C143" s="327"/>
      <c r="D143" s="327"/>
      <c r="E143" s="361" t="str">
        <f t="shared" si="6"/>
        <v/>
      </c>
      <c r="F143" s="324" t="str">
        <f t="shared" si="7"/>
        <v>否</v>
      </c>
      <c r="G143" s="309" t="str">
        <f t="shared" si="8"/>
        <v>项</v>
      </c>
    </row>
    <row r="144" s="302" customFormat="1" ht="38" customHeight="1" spans="1:7">
      <c r="A144" s="325" t="s">
        <v>2783</v>
      </c>
      <c r="B144" s="326" t="s">
        <v>2784</v>
      </c>
      <c r="C144" s="327"/>
      <c r="D144" s="327"/>
      <c r="E144" s="361" t="str">
        <f t="shared" si="6"/>
        <v/>
      </c>
      <c r="F144" s="324" t="str">
        <f t="shared" si="7"/>
        <v>否</v>
      </c>
      <c r="G144" s="309" t="str">
        <f t="shared" si="8"/>
        <v>项</v>
      </c>
    </row>
    <row r="145" ht="38" customHeight="1" spans="1:7">
      <c r="A145" s="325" t="s">
        <v>2785</v>
      </c>
      <c r="B145" s="326" t="s">
        <v>2786</v>
      </c>
      <c r="C145" s="327"/>
      <c r="D145" s="327"/>
      <c r="E145" s="361" t="str">
        <f t="shared" si="6"/>
        <v/>
      </c>
      <c r="F145" s="324" t="str">
        <f t="shared" si="7"/>
        <v>否</v>
      </c>
      <c r="G145" s="309" t="str">
        <f t="shared" si="8"/>
        <v>项</v>
      </c>
    </row>
    <row r="146" ht="38" customHeight="1" spans="1:7">
      <c r="A146" s="325" t="s">
        <v>2787</v>
      </c>
      <c r="B146" s="326" t="s">
        <v>2788</v>
      </c>
      <c r="C146" s="327"/>
      <c r="D146" s="327"/>
      <c r="E146" s="361" t="str">
        <f t="shared" si="6"/>
        <v/>
      </c>
      <c r="F146" s="324" t="str">
        <f t="shared" si="7"/>
        <v>否</v>
      </c>
      <c r="G146" s="309" t="str">
        <f t="shared" si="8"/>
        <v>项</v>
      </c>
    </row>
    <row r="147" s="302" customFormat="1" ht="38" customHeight="1" spans="1:7">
      <c r="A147" s="325" t="s">
        <v>2789</v>
      </c>
      <c r="B147" s="328" t="s">
        <v>2790</v>
      </c>
      <c r="C147" s="360">
        <f>SUM(C148:C151)</f>
        <v>0</v>
      </c>
      <c r="D147" s="360">
        <f>SUM(D148:D151)</f>
        <v>0</v>
      </c>
      <c r="E147" s="361" t="str">
        <f t="shared" si="6"/>
        <v/>
      </c>
      <c r="F147" s="324" t="str">
        <f t="shared" si="7"/>
        <v>否</v>
      </c>
      <c r="G147" s="309" t="str">
        <f t="shared" si="8"/>
        <v>款</v>
      </c>
    </row>
    <row r="148" s="302" customFormat="1" ht="38" customHeight="1" spans="1:7">
      <c r="A148" s="325" t="s">
        <v>2791</v>
      </c>
      <c r="B148" s="326" t="s">
        <v>2792</v>
      </c>
      <c r="C148" s="327"/>
      <c r="D148" s="327"/>
      <c r="E148" s="361" t="str">
        <f t="shared" si="6"/>
        <v/>
      </c>
      <c r="F148" s="324" t="str">
        <f t="shared" si="7"/>
        <v>否</v>
      </c>
      <c r="G148" s="309" t="str">
        <f t="shared" si="8"/>
        <v>项</v>
      </c>
    </row>
    <row r="149" s="302" customFormat="1" ht="38" customHeight="1" spans="1:7">
      <c r="A149" s="325" t="s">
        <v>2793</v>
      </c>
      <c r="B149" s="326" t="s">
        <v>2794</v>
      </c>
      <c r="C149" s="327"/>
      <c r="D149" s="327"/>
      <c r="E149" s="361" t="str">
        <f t="shared" si="6"/>
        <v/>
      </c>
      <c r="F149" s="324" t="str">
        <f t="shared" si="7"/>
        <v>否</v>
      </c>
      <c r="G149" s="309" t="str">
        <f t="shared" si="8"/>
        <v>项</v>
      </c>
    </row>
    <row r="150" s="302" customFormat="1" ht="38" customHeight="1" spans="1:7">
      <c r="A150" s="325" t="s">
        <v>2795</v>
      </c>
      <c r="B150" s="326" t="s">
        <v>2796</v>
      </c>
      <c r="C150" s="327"/>
      <c r="D150" s="327"/>
      <c r="E150" s="361" t="str">
        <f t="shared" si="6"/>
        <v/>
      </c>
      <c r="F150" s="324" t="str">
        <f t="shared" si="7"/>
        <v>否</v>
      </c>
      <c r="G150" s="309" t="str">
        <f t="shared" si="8"/>
        <v>项</v>
      </c>
    </row>
    <row r="151" s="302" customFormat="1" ht="38" customHeight="1" spans="1:7">
      <c r="A151" s="325" t="s">
        <v>2797</v>
      </c>
      <c r="B151" s="326" t="s">
        <v>2798</v>
      </c>
      <c r="C151" s="327"/>
      <c r="D151" s="327"/>
      <c r="E151" s="361" t="str">
        <f t="shared" si="6"/>
        <v/>
      </c>
      <c r="F151" s="324" t="str">
        <f t="shared" si="7"/>
        <v>否</v>
      </c>
      <c r="G151" s="309" t="str">
        <f t="shared" si="8"/>
        <v>项</v>
      </c>
    </row>
    <row r="152" s="302" customFormat="1" ht="38" customHeight="1" spans="1:7">
      <c r="A152" s="325" t="s">
        <v>2799</v>
      </c>
      <c r="B152" s="328" t="s">
        <v>2800</v>
      </c>
      <c r="C152" s="360">
        <f>SUM(C153:C160)</f>
        <v>0</v>
      </c>
      <c r="D152" s="360">
        <f>SUM(D153:D160)</f>
        <v>0</v>
      </c>
      <c r="E152" s="361" t="str">
        <f t="shared" si="6"/>
        <v/>
      </c>
      <c r="F152" s="324" t="str">
        <f t="shared" si="7"/>
        <v>否</v>
      </c>
      <c r="G152" s="309" t="str">
        <f t="shared" si="8"/>
        <v>款</v>
      </c>
    </row>
    <row r="153" s="302" customFormat="1" ht="38" customHeight="1" spans="1:7">
      <c r="A153" s="325" t="s">
        <v>2801</v>
      </c>
      <c r="B153" s="326" t="s">
        <v>2802</v>
      </c>
      <c r="C153" s="327"/>
      <c r="D153" s="327"/>
      <c r="E153" s="361" t="str">
        <f t="shared" si="6"/>
        <v/>
      </c>
      <c r="F153" s="324" t="str">
        <f t="shared" si="7"/>
        <v>否</v>
      </c>
      <c r="G153" s="309" t="str">
        <f t="shared" si="8"/>
        <v>项</v>
      </c>
    </row>
    <row r="154" s="302" customFormat="1" ht="38" customHeight="1" spans="1:7">
      <c r="A154" s="325" t="s">
        <v>2803</v>
      </c>
      <c r="B154" s="326" t="s">
        <v>2804</v>
      </c>
      <c r="C154" s="327"/>
      <c r="D154" s="327"/>
      <c r="E154" s="361" t="str">
        <f t="shared" si="6"/>
        <v/>
      </c>
      <c r="F154" s="324" t="str">
        <f t="shared" si="7"/>
        <v>否</v>
      </c>
      <c r="G154" s="309" t="str">
        <f t="shared" si="8"/>
        <v>项</v>
      </c>
    </row>
    <row r="155" s="302" customFormat="1" ht="38" customHeight="1" spans="1:7">
      <c r="A155" s="325" t="s">
        <v>2805</v>
      </c>
      <c r="B155" s="326" t="s">
        <v>2806</v>
      </c>
      <c r="C155" s="327"/>
      <c r="D155" s="327"/>
      <c r="E155" s="361" t="str">
        <f t="shared" si="6"/>
        <v/>
      </c>
      <c r="F155" s="324" t="str">
        <f t="shared" si="7"/>
        <v>否</v>
      </c>
      <c r="G155" s="309" t="str">
        <f t="shared" si="8"/>
        <v>项</v>
      </c>
    </row>
    <row r="156" s="302" customFormat="1" ht="38" customHeight="1" spans="1:7">
      <c r="A156" s="325" t="s">
        <v>2807</v>
      </c>
      <c r="B156" s="326" t="s">
        <v>2808</v>
      </c>
      <c r="C156" s="327"/>
      <c r="D156" s="327"/>
      <c r="E156" s="361" t="str">
        <f t="shared" si="6"/>
        <v/>
      </c>
      <c r="F156" s="324" t="str">
        <f t="shared" si="7"/>
        <v>否</v>
      </c>
      <c r="G156" s="309" t="str">
        <f t="shared" si="8"/>
        <v>项</v>
      </c>
    </row>
    <row r="157" s="302" customFormat="1" ht="38" customHeight="1" spans="1:7">
      <c r="A157" s="325" t="s">
        <v>2809</v>
      </c>
      <c r="B157" s="326" t="s">
        <v>2810</v>
      </c>
      <c r="C157" s="327"/>
      <c r="D157" s="327"/>
      <c r="E157" s="361" t="str">
        <f t="shared" si="6"/>
        <v/>
      </c>
      <c r="F157" s="324" t="str">
        <f t="shared" si="7"/>
        <v>否</v>
      </c>
      <c r="G157" s="309" t="str">
        <f t="shared" si="8"/>
        <v>项</v>
      </c>
    </row>
    <row r="158" s="302" customFormat="1" ht="38" customHeight="1" spans="1:7">
      <c r="A158" s="325" t="s">
        <v>2811</v>
      </c>
      <c r="B158" s="326" t="s">
        <v>2812</v>
      </c>
      <c r="C158" s="327"/>
      <c r="D158" s="327"/>
      <c r="E158" s="361" t="str">
        <f t="shared" si="6"/>
        <v/>
      </c>
      <c r="F158" s="324" t="str">
        <f t="shared" si="7"/>
        <v>否</v>
      </c>
      <c r="G158" s="309" t="str">
        <f t="shared" si="8"/>
        <v>项</v>
      </c>
    </row>
    <row r="159" s="302" customFormat="1" ht="38" customHeight="1" spans="1:7">
      <c r="A159" s="325" t="s">
        <v>2813</v>
      </c>
      <c r="B159" s="326" t="s">
        <v>2814</v>
      </c>
      <c r="C159" s="327"/>
      <c r="D159" s="327"/>
      <c r="E159" s="361" t="str">
        <f t="shared" si="6"/>
        <v/>
      </c>
      <c r="F159" s="324" t="str">
        <f t="shared" si="7"/>
        <v>否</v>
      </c>
      <c r="G159" s="309" t="str">
        <f t="shared" si="8"/>
        <v>项</v>
      </c>
    </row>
    <row r="160" s="302" customFormat="1" ht="38" customHeight="1" spans="1:7">
      <c r="A160" s="325" t="s">
        <v>2815</v>
      </c>
      <c r="B160" s="326" t="s">
        <v>2816</v>
      </c>
      <c r="C160" s="327"/>
      <c r="D160" s="327"/>
      <c r="E160" s="361" t="str">
        <f t="shared" si="6"/>
        <v/>
      </c>
      <c r="F160" s="324" t="str">
        <f t="shared" si="7"/>
        <v>否</v>
      </c>
      <c r="G160" s="309" t="str">
        <f t="shared" si="8"/>
        <v>项</v>
      </c>
    </row>
    <row r="161" s="302" customFormat="1" ht="38" customHeight="1" spans="1:7">
      <c r="A161" s="325" t="s">
        <v>2817</v>
      </c>
      <c r="B161" s="326" t="s">
        <v>2818</v>
      </c>
      <c r="C161" s="327">
        <f>SUM(C162:C167)</f>
        <v>0</v>
      </c>
      <c r="D161" s="327">
        <f>SUM(D162:D167)</f>
        <v>0</v>
      </c>
      <c r="E161" s="361" t="str">
        <f t="shared" si="6"/>
        <v/>
      </c>
      <c r="F161" s="324" t="str">
        <f t="shared" si="7"/>
        <v>否</v>
      </c>
      <c r="G161" s="309" t="str">
        <f t="shared" si="8"/>
        <v>款</v>
      </c>
    </row>
    <row r="162" s="302" customFormat="1" ht="38" customHeight="1" spans="1:7">
      <c r="A162" s="325" t="s">
        <v>2819</v>
      </c>
      <c r="B162" s="326" t="s">
        <v>2820</v>
      </c>
      <c r="C162" s="327"/>
      <c r="D162" s="327"/>
      <c r="E162" s="361" t="str">
        <f t="shared" si="6"/>
        <v/>
      </c>
      <c r="F162" s="324" t="str">
        <f t="shared" si="7"/>
        <v>否</v>
      </c>
      <c r="G162" s="309" t="str">
        <f t="shared" si="8"/>
        <v>项</v>
      </c>
    </row>
    <row r="163" s="302" customFormat="1" ht="38" customHeight="1" spans="1:7">
      <c r="A163" s="325" t="s">
        <v>2821</v>
      </c>
      <c r="B163" s="326" t="s">
        <v>2822</v>
      </c>
      <c r="C163" s="327"/>
      <c r="D163" s="327"/>
      <c r="E163" s="361" t="str">
        <f t="shared" si="6"/>
        <v/>
      </c>
      <c r="F163" s="324" t="str">
        <f t="shared" si="7"/>
        <v>否</v>
      </c>
      <c r="G163" s="309" t="str">
        <f t="shared" si="8"/>
        <v>项</v>
      </c>
    </row>
    <row r="164" ht="38" customHeight="1" spans="1:7">
      <c r="A164" s="325" t="s">
        <v>2823</v>
      </c>
      <c r="B164" s="326" t="s">
        <v>2824</v>
      </c>
      <c r="C164" s="327"/>
      <c r="D164" s="327"/>
      <c r="E164" s="361" t="str">
        <f t="shared" si="6"/>
        <v/>
      </c>
      <c r="F164" s="324" t="str">
        <f t="shared" si="7"/>
        <v>否</v>
      </c>
      <c r="G164" s="309" t="str">
        <f t="shared" si="8"/>
        <v>项</v>
      </c>
    </row>
    <row r="165" ht="38" customHeight="1" spans="1:7">
      <c r="A165" s="325" t="s">
        <v>2825</v>
      </c>
      <c r="B165" s="326" t="s">
        <v>2826</v>
      </c>
      <c r="C165" s="327"/>
      <c r="D165" s="327"/>
      <c r="E165" s="361" t="str">
        <f t="shared" si="6"/>
        <v/>
      </c>
      <c r="F165" s="324" t="str">
        <f t="shared" si="7"/>
        <v>否</v>
      </c>
      <c r="G165" s="309" t="str">
        <f t="shared" si="8"/>
        <v>项</v>
      </c>
    </row>
    <row r="166" s="302" customFormat="1" ht="38" customHeight="1" spans="1:7">
      <c r="A166" s="325" t="s">
        <v>2827</v>
      </c>
      <c r="B166" s="326" t="s">
        <v>2828</v>
      </c>
      <c r="C166" s="327"/>
      <c r="D166" s="327"/>
      <c r="E166" s="361" t="str">
        <f t="shared" si="6"/>
        <v/>
      </c>
      <c r="F166" s="324" t="str">
        <f t="shared" si="7"/>
        <v>否</v>
      </c>
      <c r="G166" s="309" t="str">
        <f t="shared" si="8"/>
        <v>项</v>
      </c>
    </row>
    <row r="167" ht="38" customHeight="1" spans="1:7">
      <c r="A167" s="325" t="s">
        <v>2829</v>
      </c>
      <c r="B167" s="326" t="s">
        <v>2830</v>
      </c>
      <c r="C167" s="327"/>
      <c r="D167" s="327"/>
      <c r="E167" s="361" t="str">
        <f t="shared" si="6"/>
        <v/>
      </c>
      <c r="F167" s="324" t="str">
        <f t="shared" si="7"/>
        <v>否</v>
      </c>
      <c r="G167" s="309" t="str">
        <f t="shared" si="8"/>
        <v>项</v>
      </c>
    </row>
    <row r="168" ht="38" customHeight="1" spans="1:7">
      <c r="A168" s="325" t="s">
        <v>2831</v>
      </c>
      <c r="B168" s="328" t="s">
        <v>2832</v>
      </c>
      <c r="C168" s="360">
        <f>SUM(C169:C176)</f>
        <v>0</v>
      </c>
      <c r="D168" s="360">
        <f>SUM(D169:D176)</f>
        <v>0</v>
      </c>
      <c r="E168" s="361" t="str">
        <f t="shared" si="6"/>
        <v/>
      </c>
      <c r="F168" s="324" t="str">
        <f t="shared" si="7"/>
        <v>否</v>
      </c>
      <c r="G168" s="309" t="str">
        <f t="shared" si="8"/>
        <v>款</v>
      </c>
    </row>
    <row r="169" s="302" customFormat="1" ht="38" customHeight="1" spans="1:7">
      <c r="A169" s="325" t="s">
        <v>2833</v>
      </c>
      <c r="B169" s="326" t="s">
        <v>2834</v>
      </c>
      <c r="C169" s="327"/>
      <c r="D169" s="327"/>
      <c r="E169" s="361" t="str">
        <f t="shared" si="6"/>
        <v/>
      </c>
      <c r="F169" s="324" t="str">
        <f t="shared" si="7"/>
        <v>否</v>
      </c>
      <c r="G169" s="309" t="str">
        <f t="shared" si="8"/>
        <v>项</v>
      </c>
    </row>
    <row r="170" s="302" customFormat="1" ht="38" customHeight="1" spans="1:7">
      <c r="A170" s="325" t="s">
        <v>2835</v>
      </c>
      <c r="B170" s="326" t="s">
        <v>2836</v>
      </c>
      <c r="C170" s="327"/>
      <c r="D170" s="327"/>
      <c r="E170" s="361" t="str">
        <f t="shared" si="6"/>
        <v/>
      </c>
      <c r="F170" s="324" t="str">
        <f t="shared" si="7"/>
        <v>否</v>
      </c>
      <c r="G170" s="309" t="str">
        <f t="shared" si="8"/>
        <v>项</v>
      </c>
    </row>
    <row r="171" s="302" customFormat="1" ht="38" customHeight="1" spans="1:7">
      <c r="A171" s="325" t="s">
        <v>2837</v>
      </c>
      <c r="B171" s="326" t="s">
        <v>2838</v>
      </c>
      <c r="C171" s="327"/>
      <c r="D171" s="327"/>
      <c r="E171" s="361" t="str">
        <f t="shared" si="6"/>
        <v/>
      </c>
      <c r="F171" s="324" t="str">
        <f t="shared" si="7"/>
        <v>否</v>
      </c>
      <c r="G171" s="309" t="str">
        <f t="shared" si="8"/>
        <v>项</v>
      </c>
    </row>
    <row r="172" s="302" customFormat="1" ht="38" customHeight="1" spans="1:7">
      <c r="A172" s="325" t="s">
        <v>2839</v>
      </c>
      <c r="B172" s="326" t="s">
        <v>2840</v>
      </c>
      <c r="C172" s="327"/>
      <c r="D172" s="327"/>
      <c r="E172" s="361" t="str">
        <f t="shared" si="6"/>
        <v/>
      </c>
      <c r="F172" s="324" t="str">
        <f t="shared" si="7"/>
        <v>否</v>
      </c>
      <c r="G172" s="309" t="str">
        <f t="shared" si="8"/>
        <v>项</v>
      </c>
    </row>
    <row r="173" s="302" customFormat="1" ht="38" customHeight="1" spans="1:7">
      <c r="A173" s="325" t="s">
        <v>2841</v>
      </c>
      <c r="B173" s="326" t="s">
        <v>2842</v>
      </c>
      <c r="C173" s="327"/>
      <c r="D173" s="327"/>
      <c r="E173" s="361" t="str">
        <f t="shared" si="6"/>
        <v/>
      </c>
      <c r="F173" s="324" t="str">
        <f t="shared" si="7"/>
        <v>否</v>
      </c>
      <c r="G173" s="309" t="str">
        <f t="shared" si="8"/>
        <v>项</v>
      </c>
    </row>
    <row r="174" s="302" customFormat="1" ht="38" customHeight="1" spans="1:7">
      <c r="A174" s="325" t="s">
        <v>2843</v>
      </c>
      <c r="B174" s="326" t="s">
        <v>2844</v>
      </c>
      <c r="C174" s="327"/>
      <c r="D174" s="327"/>
      <c r="E174" s="361" t="str">
        <f t="shared" si="6"/>
        <v/>
      </c>
      <c r="F174" s="324" t="str">
        <f t="shared" si="7"/>
        <v>否</v>
      </c>
      <c r="G174" s="309" t="str">
        <f t="shared" si="8"/>
        <v>项</v>
      </c>
    </row>
    <row r="175" s="302" customFormat="1" ht="38" customHeight="1" spans="1:7">
      <c r="A175" s="325" t="s">
        <v>2845</v>
      </c>
      <c r="B175" s="326" t="s">
        <v>2846</v>
      </c>
      <c r="C175" s="327"/>
      <c r="D175" s="327"/>
      <c r="E175" s="361" t="str">
        <f t="shared" si="6"/>
        <v/>
      </c>
      <c r="F175" s="324" t="str">
        <f t="shared" si="7"/>
        <v>否</v>
      </c>
      <c r="G175" s="309" t="str">
        <f t="shared" si="8"/>
        <v>项</v>
      </c>
    </row>
    <row r="176" ht="38" customHeight="1" spans="1:7">
      <c r="A176" s="325" t="s">
        <v>2847</v>
      </c>
      <c r="B176" s="326" t="s">
        <v>2848</v>
      </c>
      <c r="C176" s="327"/>
      <c r="D176" s="327"/>
      <c r="E176" s="361" t="str">
        <f t="shared" si="6"/>
        <v/>
      </c>
      <c r="F176" s="324" t="str">
        <f t="shared" si="7"/>
        <v>否</v>
      </c>
      <c r="G176" s="309" t="str">
        <f t="shared" si="8"/>
        <v>项</v>
      </c>
    </row>
    <row r="177" ht="38" customHeight="1" spans="1:7">
      <c r="A177" s="325" t="s">
        <v>2849</v>
      </c>
      <c r="B177" s="326" t="s">
        <v>2850</v>
      </c>
      <c r="C177" s="327">
        <f>SUM(C178:C179)</f>
        <v>0</v>
      </c>
      <c r="D177" s="327">
        <f>SUM(D178:D179)</f>
        <v>0</v>
      </c>
      <c r="E177" s="361" t="str">
        <f t="shared" si="6"/>
        <v/>
      </c>
      <c r="F177" s="324" t="str">
        <f t="shared" si="7"/>
        <v>否</v>
      </c>
      <c r="G177" s="309" t="str">
        <f t="shared" si="8"/>
        <v>款</v>
      </c>
    </row>
    <row r="178" s="302" customFormat="1" ht="38" customHeight="1" spans="1:7">
      <c r="A178" s="325" t="s">
        <v>2851</v>
      </c>
      <c r="B178" s="326" t="s">
        <v>2773</v>
      </c>
      <c r="C178" s="327"/>
      <c r="D178" s="327"/>
      <c r="E178" s="361" t="str">
        <f t="shared" si="6"/>
        <v/>
      </c>
      <c r="F178" s="324" t="str">
        <f t="shared" si="7"/>
        <v>否</v>
      </c>
      <c r="G178" s="309" t="str">
        <f t="shared" si="8"/>
        <v>项</v>
      </c>
    </row>
    <row r="179" s="302" customFormat="1" ht="38" customHeight="1" spans="1:7">
      <c r="A179" s="325" t="s">
        <v>2852</v>
      </c>
      <c r="B179" s="326" t="s">
        <v>2853</v>
      </c>
      <c r="C179" s="327"/>
      <c r="D179" s="327"/>
      <c r="E179" s="361" t="str">
        <f t="shared" si="6"/>
        <v/>
      </c>
      <c r="F179" s="324" t="str">
        <f t="shared" si="7"/>
        <v>否</v>
      </c>
      <c r="G179" s="309" t="str">
        <f t="shared" si="8"/>
        <v>项</v>
      </c>
    </row>
    <row r="180" s="302" customFormat="1" ht="38" customHeight="1" spans="1:7">
      <c r="A180" s="325" t="s">
        <v>2854</v>
      </c>
      <c r="B180" s="328" t="s">
        <v>2855</v>
      </c>
      <c r="C180" s="360">
        <f>SUM(C181:C182)</f>
        <v>0</v>
      </c>
      <c r="D180" s="360">
        <f>SUM(D181:D182)</f>
        <v>0</v>
      </c>
      <c r="E180" s="361" t="str">
        <f t="shared" si="6"/>
        <v/>
      </c>
      <c r="F180" s="324" t="str">
        <f t="shared" si="7"/>
        <v>否</v>
      </c>
      <c r="G180" s="309" t="str">
        <f t="shared" si="8"/>
        <v>款</v>
      </c>
    </row>
    <row r="181" s="302" customFormat="1" ht="38" customHeight="1" spans="1:7">
      <c r="A181" s="325" t="s">
        <v>2856</v>
      </c>
      <c r="B181" s="326" t="s">
        <v>2773</v>
      </c>
      <c r="C181" s="327"/>
      <c r="D181" s="327"/>
      <c r="E181" s="361" t="str">
        <f t="shared" si="6"/>
        <v/>
      </c>
      <c r="F181" s="324" t="str">
        <f t="shared" si="7"/>
        <v>否</v>
      </c>
      <c r="G181" s="309" t="str">
        <f t="shared" si="8"/>
        <v>项</v>
      </c>
    </row>
    <row r="182" s="302" customFormat="1" ht="38" customHeight="1" spans="1:7">
      <c r="A182" s="325" t="s">
        <v>2857</v>
      </c>
      <c r="B182" s="326" t="s">
        <v>2858</v>
      </c>
      <c r="C182" s="327"/>
      <c r="D182" s="327"/>
      <c r="E182" s="361" t="str">
        <f t="shared" si="6"/>
        <v/>
      </c>
      <c r="F182" s="324" t="str">
        <f t="shared" si="7"/>
        <v>否</v>
      </c>
      <c r="G182" s="309" t="str">
        <f t="shared" si="8"/>
        <v>项</v>
      </c>
    </row>
    <row r="183" s="302" customFormat="1" ht="38" customHeight="1" spans="1:7">
      <c r="A183" s="325" t="s">
        <v>2859</v>
      </c>
      <c r="B183" s="326" t="s">
        <v>2860</v>
      </c>
      <c r="C183" s="327"/>
      <c r="D183" s="327"/>
      <c r="E183" s="361" t="str">
        <f t="shared" si="6"/>
        <v/>
      </c>
      <c r="F183" s="324" t="str">
        <f t="shared" si="7"/>
        <v>否</v>
      </c>
      <c r="G183" s="309" t="str">
        <f t="shared" si="8"/>
        <v>款</v>
      </c>
    </row>
    <row r="184" ht="38" customHeight="1" spans="1:7">
      <c r="A184" s="325" t="s">
        <v>2861</v>
      </c>
      <c r="B184" s="326" t="s">
        <v>2862</v>
      </c>
      <c r="C184" s="327">
        <f>SUM(C185:C187)</f>
        <v>0</v>
      </c>
      <c r="D184" s="327">
        <f>SUM(D185:D187)</f>
        <v>0</v>
      </c>
      <c r="E184" s="361" t="str">
        <f t="shared" si="6"/>
        <v/>
      </c>
      <c r="F184" s="324" t="str">
        <f t="shared" si="7"/>
        <v>否</v>
      </c>
      <c r="G184" s="309" t="str">
        <f t="shared" si="8"/>
        <v>款</v>
      </c>
    </row>
    <row r="185" ht="38" customHeight="1" spans="1:7">
      <c r="A185" s="325" t="s">
        <v>2863</v>
      </c>
      <c r="B185" s="326" t="s">
        <v>2792</v>
      </c>
      <c r="C185" s="327"/>
      <c r="D185" s="327"/>
      <c r="E185" s="361" t="str">
        <f t="shared" si="6"/>
        <v/>
      </c>
      <c r="F185" s="324" t="str">
        <f t="shared" si="7"/>
        <v>否</v>
      </c>
      <c r="G185" s="309" t="str">
        <f t="shared" si="8"/>
        <v>项</v>
      </c>
    </row>
    <row r="186" ht="38" customHeight="1" spans="1:7">
      <c r="A186" s="325" t="s">
        <v>2864</v>
      </c>
      <c r="B186" s="326" t="s">
        <v>2796</v>
      </c>
      <c r="C186" s="327"/>
      <c r="D186" s="327"/>
      <c r="E186" s="361" t="str">
        <f t="shared" si="6"/>
        <v/>
      </c>
      <c r="F186" s="324" t="str">
        <f t="shared" si="7"/>
        <v>否</v>
      </c>
      <c r="G186" s="309" t="str">
        <f t="shared" si="8"/>
        <v>项</v>
      </c>
    </row>
    <row r="187" s="302" customFormat="1" ht="38" customHeight="1" spans="1:7">
      <c r="A187" s="325" t="s">
        <v>2865</v>
      </c>
      <c r="B187" s="326" t="s">
        <v>2866</v>
      </c>
      <c r="C187" s="327"/>
      <c r="D187" s="327"/>
      <c r="E187" s="361" t="str">
        <f t="shared" si="6"/>
        <v/>
      </c>
      <c r="F187" s="324" t="str">
        <f t="shared" si="7"/>
        <v>否</v>
      </c>
      <c r="G187" s="309" t="str">
        <f t="shared" si="8"/>
        <v>项</v>
      </c>
    </row>
    <row r="188" ht="38" customHeight="1" spans="1:7">
      <c r="A188" s="321" t="s">
        <v>96</v>
      </c>
      <c r="B188" s="322" t="s">
        <v>2867</v>
      </c>
      <c r="C188" s="357">
        <f>SUM(C189)</f>
        <v>0</v>
      </c>
      <c r="D188" s="357">
        <f>SUM(D189)</f>
        <v>0</v>
      </c>
      <c r="E188" s="358" t="str">
        <f t="shared" si="6"/>
        <v/>
      </c>
      <c r="F188" s="324" t="str">
        <f t="shared" si="7"/>
        <v>是</v>
      </c>
      <c r="G188" s="309" t="str">
        <f t="shared" si="8"/>
        <v>类</v>
      </c>
    </row>
    <row r="189" ht="38" customHeight="1" spans="1:7">
      <c r="A189" s="325" t="s">
        <v>2868</v>
      </c>
      <c r="B189" s="328" t="s">
        <v>2869</v>
      </c>
      <c r="C189" s="360">
        <f>SUM(C190:C191)</f>
        <v>0</v>
      </c>
      <c r="D189" s="360">
        <f>SUM(D190:D191)</f>
        <v>0</v>
      </c>
      <c r="E189" s="361" t="str">
        <f t="shared" si="6"/>
        <v/>
      </c>
      <c r="F189" s="324" t="str">
        <f t="shared" si="7"/>
        <v>否</v>
      </c>
      <c r="G189" s="309" t="str">
        <f t="shared" si="8"/>
        <v>款</v>
      </c>
    </row>
    <row r="190" ht="38" customHeight="1" spans="1:7">
      <c r="A190" s="325" t="s">
        <v>2870</v>
      </c>
      <c r="B190" s="326" t="s">
        <v>2871</v>
      </c>
      <c r="C190" s="327"/>
      <c r="D190" s="327"/>
      <c r="E190" s="361" t="str">
        <f t="shared" si="6"/>
        <v/>
      </c>
      <c r="F190" s="324" t="str">
        <f t="shared" si="7"/>
        <v>否</v>
      </c>
      <c r="G190" s="309" t="str">
        <f t="shared" si="8"/>
        <v>项</v>
      </c>
    </row>
    <row r="191" s="302" customFormat="1" ht="38" customHeight="1" spans="1:7">
      <c r="A191" s="325" t="s">
        <v>2872</v>
      </c>
      <c r="B191" s="326" t="s">
        <v>2873</v>
      </c>
      <c r="C191" s="327"/>
      <c r="D191" s="327"/>
      <c r="E191" s="361" t="str">
        <f t="shared" si="6"/>
        <v/>
      </c>
      <c r="F191" s="324" t="str">
        <f t="shared" si="7"/>
        <v>否</v>
      </c>
      <c r="G191" s="309" t="str">
        <f t="shared" si="8"/>
        <v>项</v>
      </c>
    </row>
    <row r="192" s="302" customFormat="1" ht="38" customHeight="1" spans="1:7">
      <c r="A192" s="321" t="s">
        <v>118</v>
      </c>
      <c r="B192" s="322" t="s">
        <v>2874</v>
      </c>
      <c r="C192" s="357">
        <f>SUM(C193,C197,C206,C218)</f>
        <v>6568</v>
      </c>
      <c r="D192" s="357">
        <f>SUM(D193,D197,D206,D218)</f>
        <v>3406</v>
      </c>
      <c r="E192" s="358">
        <f t="shared" si="6"/>
        <v>-0.481</v>
      </c>
      <c r="F192" s="324" t="str">
        <f t="shared" si="7"/>
        <v>是</v>
      </c>
      <c r="G192" s="309" t="str">
        <f t="shared" si="8"/>
        <v>类</v>
      </c>
    </row>
    <row r="193" ht="38" customHeight="1" spans="1:7">
      <c r="A193" s="325" t="s">
        <v>2875</v>
      </c>
      <c r="B193" s="328" t="s">
        <v>2876</v>
      </c>
      <c r="C193" s="360">
        <f>SUM(C194:C196)</f>
        <v>5600</v>
      </c>
      <c r="D193" s="360">
        <f>SUM(D194:D196)</f>
        <v>0</v>
      </c>
      <c r="E193" s="361">
        <f t="shared" si="6"/>
        <v>-1</v>
      </c>
      <c r="F193" s="324" t="str">
        <f t="shared" si="7"/>
        <v>是</v>
      </c>
      <c r="G193" s="309" t="str">
        <f t="shared" si="8"/>
        <v>款</v>
      </c>
    </row>
    <row r="194" ht="38" customHeight="1" spans="1:7">
      <c r="A194" s="325" t="s">
        <v>2877</v>
      </c>
      <c r="B194" s="326" t="s">
        <v>2878</v>
      </c>
      <c r="C194" s="327"/>
      <c r="D194" s="327"/>
      <c r="E194" s="361" t="str">
        <f t="shared" si="6"/>
        <v/>
      </c>
      <c r="F194" s="324" t="str">
        <f t="shared" si="7"/>
        <v>否</v>
      </c>
      <c r="G194" s="309" t="str">
        <f t="shared" si="8"/>
        <v>项</v>
      </c>
    </row>
    <row r="195" s="302" customFormat="1" ht="38" customHeight="1" spans="1:7">
      <c r="A195" s="325" t="s">
        <v>2879</v>
      </c>
      <c r="B195" s="326" t="s">
        <v>2880</v>
      </c>
      <c r="C195" s="327"/>
      <c r="D195" s="327"/>
      <c r="E195" s="361" t="str">
        <f t="shared" si="6"/>
        <v/>
      </c>
      <c r="F195" s="324" t="str">
        <f t="shared" si="7"/>
        <v>否</v>
      </c>
      <c r="G195" s="309" t="str">
        <f t="shared" si="8"/>
        <v>项</v>
      </c>
    </row>
    <row r="196" s="302" customFormat="1" ht="38" customHeight="1" spans="1:7">
      <c r="A196" s="325" t="s">
        <v>2881</v>
      </c>
      <c r="B196" s="326" t="s">
        <v>2882</v>
      </c>
      <c r="C196" s="327">
        <v>5600</v>
      </c>
      <c r="D196" s="327"/>
      <c r="E196" s="361">
        <f t="shared" si="6"/>
        <v>-1</v>
      </c>
      <c r="F196" s="324" t="str">
        <f t="shared" si="7"/>
        <v>是</v>
      </c>
      <c r="G196" s="309" t="str">
        <f t="shared" si="8"/>
        <v>项</v>
      </c>
    </row>
    <row r="197" ht="38" customHeight="1" spans="1:7">
      <c r="A197" s="325" t="s">
        <v>2883</v>
      </c>
      <c r="B197" s="328" t="s">
        <v>2884</v>
      </c>
      <c r="C197" s="360">
        <f>SUM(C198:C205)</f>
        <v>10</v>
      </c>
      <c r="D197" s="360">
        <f>SUM(D198:D205)</f>
        <v>11</v>
      </c>
      <c r="E197" s="361">
        <f t="shared" ref="E197:E260" si="9">IF(C197&gt;0,D197/C197-1,IF(C197&lt;0,-(D197/C197-1),""))</f>
        <v>0.1</v>
      </c>
      <c r="F197" s="324" t="str">
        <f t="shared" ref="F197:F260" si="10">IF(LEN(A197)=3,"是",IF(B197&lt;&gt;"",IF(SUM(C197:D197)&lt;&gt;0,"是","否"),"是"))</f>
        <v>是</v>
      </c>
      <c r="G197" s="309" t="str">
        <f t="shared" ref="G197:G260" si="11">IF(LEN(A197)=3,"类",IF(LEN(A197)=5,"款","项"))</f>
        <v>款</v>
      </c>
    </row>
    <row r="198" s="302" customFormat="1" ht="38" customHeight="1" spans="1:7">
      <c r="A198" s="325" t="s">
        <v>2885</v>
      </c>
      <c r="B198" s="326" t="s">
        <v>2886</v>
      </c>
      <c r="C198" s="327"/>
      <c r="D198" s="327"/>
      <c r="E198" s="361" t="str">
        <f t="shared" si="9"/>
        <v/>
      </c>
      <c r="F198" s="324" t="str">
        <f t="shared" si="10"/>
        <v>否</v>
      </c>
      <c r="G198" s="309" t="str">
        <f t="shared" si="11"/>
        <v>项</v>
      </c>
    </row>
    <row r="199" ht="38" customHeight="1" spans="1:7">
      <c r="A199" s="325" t="s">
        <v>2887</v>
      </c>
      <c r="B199" s="326" t="s">
        <v>2888</v>
      </c>
      <c r="C199" s="327"/>
      <c r="D199" s="327"/>
      <c r="E199" s="361" t="str">
        <f t="shared" si="9"/>
        <v/>
      </c>
      <c r="F199" s="324" t="str">
        <f t="shared" si="10"/>
        <v>否</v>
      </c>
      <c r="G199" s="309" t="str">
        <f t="shared" si="11"/>
        <v>项</v>
      </c>
    </row>
    <row r="200" ht="38" customHeight="1" spans="1:7">
      <c r="A200" s="325" t="s">
        <v>2889</v>
      </c>
      <c r="B200" s="326" t="s">
        <v>2890</v>
      </c>
      <c r="C200" s="327">
        <v>9</v>
      </c>
      <c r="D200" s="327">
        <v>11</v>
      </c>
      <c r="E200" s="361">
        <f t="shared" si="9"/>
        <v>0.222</v>
      </c>
      <c r="F200" s="324" t="str">
        <f t="shared" si="10"/>
        <v>是</v>
      </c>
      <c r="G200" s="309" t="str">
        <f t="shared" si="11"/>
        <v>项</v>
      </c>
    </row>
    <row r="201" ht="38" customHeight="1" spans="1:7">
      <c r="A201" s="325" t="s">
        <v>2891</v>
      </c>
      <c r="B201" s="326" t="s">
        <v>2892</v>
      </c>
      <c r="C201" s="327"/>
      <c r="D201" s="327"/>
      <c r="E201" s="361" t="str">
        <f t="shared" si="9"/>
        <v/>
      </c>
      <c r="F201" s="324" t="str">
        <f t="shared" si="10"/>
        <v>否</v>
      </c>
      <c r="G201" s="309" t="str">
        <f t="shared" si="11"/>
        <v>项</v>
      </c>
    </row>
    <row r="202" ht="38" customHeight="1" spans="1:7">
      <c r="A202" s="325" t="s">
        <v>2893</v>
      </c>
      <c r="B202" s="326" t="s">
        <v>2894</v>
      </c>
      <c r="C202" s="327"/>
      <c r="D202" s="327"/>
      <c r="E202" s="361" t="str">
        <f t="shared" si="9"/>
        <v/>
      </c>
      <c r="F202" s="324" t="str">
        <f t="shared" si="10"/>
        <v>否</v>
      </c>
      <c r="G202" s="309" t="str">
        <f t="shared" si="11"/>
        <v>项</v>
      </c>
    </row>
    <row r="203" ht="38" customHeight="1" spans="1:7">
      <c r="A203" s="325" t="s">
        <v>2895</v>
      </c>
      <c r="B203" s="326" t="s">
        <v>2896</v>
      </c>
      <c r="C203" s="327"/>
      <c r="D203" s="327"/>
      <c r="E203" s="361" t="str">
        <f t="shared" si="9"/>
        <v/>
      </c>
      <c r="F203" s="324" t="str">
        <f t="shared" si="10"/>
        <v>否</v>
      </c>
      <c r="G203" s="309" t="str">
        <f t="shared" si="11"/>
        <v>项</v>
      </c>
    </row>
    <row r="204" s="302" customFormat="1" ht="38" customHeight="1" spans="1:7">
      <c r="A204" s="325" t="s">
        <v>2897</v>
      </c>
      <c r="B204" s="326" t="s">
        <v>2898</v>
      </c>
      <c r="C204" s="327">
        <v>1</v>
      </c>
      <c r="D204" s="327"/>
      <c r="E204" s="361">
        <f t="shared" si="9"/>
        <v>-1</v>
      </c>
      <c r="F204" s="324" t="str">
        <f t="shared" si="10"/>
        <v>是</v>
      </c>
      <c r="G204" s="309" t="str">
        <f t="shared" si="11"/>
        <v>项</v>
      </c>
    </row>
    <row r="205" ht="38" customHeight="1" spans="1:7">
      <c r="A205" s="325" t="s">
        <v>2899</v>
      </c>
      <c r="B205" s="326" t="s">
        <v>2900</v>
      </c>
      <c r="C205" s="327"/>
      <c r="D205" s="327"/>
      <c r="E205" s="361" t="str">
        <f t="shared" si="9"/>
        <v/>
      </c>
      <c r="F205" s="324" t="str">
        <f t="shared" si="10"/>
        <v>否</v>
      </c>
      <c r="G205" s="309" t="str">
        <f t="shared" si="11"/>
        <v>项</v>
      </c>
    </row>
    <row r="206" ht="38" customHeight="1" spans="1:7">
      <c r="A206" s="325" t="s">
        <v>2901</v>
      </c>
      <c r="B206" s="328" t="s">
        <v>2902</v>
      </c>
      <c r="C206" s="360">
        <f>SUM(C207:C217)</f>
        <v>958</v>
      </c>
      <c r="D206" s="360">
        <f>SUM(D207:D217)</f>
        <v>2105</v>
      </c>
      <c r="E206" s="361">
        <f t="shared" si="9"/>
        <v>1.197</v>
      </c>
      <c r="F206" s="324" t="str">
        <f t="shared" si="10"/>
        <v>是</v>
      </c>
      <c r="G206" s="309" t="str">
        <f t="shared" si="11"/>
        <v>款</v>
      </c>
    </row>
    <row r="207" ht="38" customHeight="1" spans="1:7">
      <c r="A207" s="333">
        <v>2296001</v>
      </c>
      <c r="B207" s="326" t="s">
        <v>2903</v>
      </c>
      <c r="C207" s="327"/>
      <c r="D207" s="327"/>
      <c r="E207" s="361" t="str">
        <f t="shared" si="9"/>
        <v/>
      </c>
      <c r="F207" s="324" t="str">
        <f t="shared" si="10"/>
        <v>否</v>
      </c>
      <c r="G207" s="309" t="str">
        <f t="shared" si="11"/>
        <v>项</v>
      </c>
    </row>
    <row r="208" s="302" customFormat="1" ht="38" customHeight="1" spans="1:7">
      <c r="A208" s="325" t="s">
        <v>2904</v>
      </c>
      <c r="B208" s="326" t="s">
        <v>2905</v>
      </c>
      <c r="C208" s="327">
        <v>696</v>
      </c>
      <c r="D208" s="327">
        <v>424</v>
      </c>
      <c r="E208" s="361">
        <f t="shared" si="9"/>
        <v>-0.391</v>
      </c>
      <c r="F208" s="324" t="str">
        <f t="shared" si="10"/>
        <v>是</v>
      </c>
      <c r="G208" s="309" t="str">
        <f t="shared" si="11"/>
        <v>项</v>
      </c>
    </row>
    <row r="209" ht="38" customHeight="1" spans="1:7">
      <c r="A209" s="325" t="s">
        <v>2906</v>
      </c>
      <c r="B209" s="326" t="s">
        <v>2907</v>
      </c>
      <c r="C209" s="327">
        <v>61</v>
      </c>
      <c r="D209" s="327">
        <v>248</v>
      </c>
      <c r="E209" s="361">
        <f t="shared" si="9"/>
        <v>3.066</v>
      </c>
      <c r="F209" s="324" t="str">
        <f t="shared" si="10"/>
        <v>是</v>
      </c>
      <c r="G209" s="309" t="str">
        <f t="shared" si="11"/>
        <v>项</v>
      </c>
    </row>
    <row r="210" ht="38" customHeight="1" spans="1:7">
      <c r="A210" s="325" t="s">
        <v>2908</v>
      </c>
      <c r="B210" s="326" t="s">
        <v>2909</v>
      </c>
      <c r="C210" s="327">
        <v>9</v>
      </c>
      <c r="D210" s="327">
        <v>784</v>
      </c>
      <c r="E210" s="361">
        <f t="shared" si="9"/>
        <v>86.111</v>
      </c>
      <c r="F210" s="324" t="str">
        <f t="shared" si="10"/>
        <v>是</v>
      </c>
      <c r="G210" s="309" t="str">
        <f t="shared" si="11"/>
        <v>项</v>
      </c>
    </row>
    <row r="211" ht="38" customHeight="1" spans="1:7">
      <c r="A211" s="325" t="s">
        <v>2910</v>
      </c>
      <c r="B211" s="326" t="s">
        <v>2911</v>
      </c>
      <c r="C211" s="327"/>
      <c r="D211" s="327"/>
      <c r="E211" s="361" t="str">
        <f t="shared" si="9"/>
        <v/>
      </c>
      <c r="F211" s="324" t="str">
        <f t="shared" si="10"/>
        <v>否</v>
      </c>
      <c r="G211" s="309" t="str">
        <f t="shared" si="11"/>
        <v>项</v>
      </c>
    </row>
    <row r="212" ht="38" customHeight="1" spans="1:7">
      <c r="A212" s="325" t="s">
        <v>2912</v>
      </c>
      <c r="B212" s="326" t="s">
        <v>2913</v>
      </c>
      <c r="C212" s="327">
        <v>123</v>
      </c>
      <c r="D212" s="327">
        <v>23</v>
      </c>
      <c r="E212" s="361">
        <f t="shared" si="9"/>
        <v>-0.813</v>
      </c>
      <c r="F212" s="324" t="str">
        <f t="shared" si="10"/>
        <v>是</v>
      </c>
      <c r="G212" s="309" t="str">
        <f t="shared" si="11"/>
        <v>项</v>
      </c>
    </row>
    <row r="213" s="302" customFormat="1" ht="38" customHeight="1" spans="1:7">
      <c r="A213" s="325" t="s">
        <v>2914</v>
      </c>
      <c r="B213" s="326" t="s">
        <v>2915</v>
      </c>
      <c r="C213" s="327"/>
      <c r="D213" s="327">
        <v>120</v>
      </c>
      <c r="E213" s="361" t="str">
        <f t="shared" si="9"/>
        <v/>
      </c>
      <c r="F213" s="324" t="str">
        <f t="shared" si="10"/>
        <v>是</v>
      </c>
      <c r="G213" s="309" t="str">
        <f t="shared" si="11"/>
        <v>项</v>
      </c>
    </row>
    <row r="214" s="302" customFormat="1" ht="38" customHeight="1" spans="1:7">
      <c r="A214" s="325" t="s">
        <v>2916</v>
      </c>
      <c r="B214" s="326" t="s">
        <v>2917</v>
      </c>
      <c r="C214" s="327"/>
      <c r="D214" s="327"/>
      <c r="E214" s="361" t="str">
        <f t="shared" si="9"/>
        <v/>
      </c>
      <c r="F214" s="324" t="str">
        <f t="shared" si="10"/>
        <v>否</v>
      </c>
      <c r="G214" s="309" t="str">
        <f t="shared" si="11"/>
        <v>项</v>
      </c>
    </row>
    <row r="215" s="302" customFormat="1" ht="38" customHeight="1" spans="1:7">
      <c r="A215" s="325" t="s">
        <v>2918</v>
      </c>
      <c r="B215" s="326" t="s">
        <v>2919</v>
      </c>
      <c r="C215" s="327"/>
      <c r="D215" s="327"/>
      <c r="E215" s="361" t="str">
        <f t="shared" si="9"/>
        <v/>
      </c>
      <c r="F215" s="324" t="str">
        <f t="shared" si="10"/>
        <v>否</v>
      </c>
      <c r="G215" s="309" t="str">
        <f t="shared" si="11"/>
        <v>项</v>
      </c>
    </row>
    <row r="216" ht="38" customHeight="1" spans="1:7">
      <c r="A216" s="325" t="s">
        <v>2920</v>
      </c>
      <c r="B216" s="326" t="s">
        <v>2921</v>
      </c>
      <c r="C216" s="327"/>
      <c r="D216" s="327"/>
      <c r="E216" s="361" t="str">
        <f t="shared" si="9"/>
        <v/>
      </c>
      <c r="F216" s="324" t="str">
        <f t="shared" si="10"/>
        <v>否</v>
      </c>
      <c r="G216" s="309" t="str">
        <f t="shared" si="11"/>
        <v>项</v>
      </c>
    </row>
    <row r="217" s="302" customFormat="1" ht="38" customHeight="1" spans="1:7">
      <c r="A217" s="325" t="s">
        <v>2922</v>
      </c>
      <c r="B217" s="326" t="s">
        <v>2923</v>
      </c>
      <c r="C217" s="327">
        <v>69</v>
      </c>
      <c r="D217" s="327">
        <v>506</v>
      </c>
      <c r="E217" s="361">
        <f t="shared" si="9"/>
        <v>6.333</v>
      </c>
      <c r="F217" s="324" t="str">
        <f t="shared" si="10"/>
        <v>是</v>
      </c>
      <c r="G217" s="309" t="str">
        <f t="shared" si="11"/>
        <v>项</v>
      </c>
    </row>
    <row r="218" s="302" customFormat="1" ht="38" customHeight="1" spans="1:7">
      <c r="A218" s="325">
        <v>22998</v>
      </c>
      <c r="B218" s="325" t="s">
        <v>2924</v>
      </c>
      <c r="C218" s="327">
        <f>SUM(C219)</f>
        <v>0</v>
      </c>
      <c r="D218" s="327">
        <f>SUM(D219)</f>
        <v>1290</v>
      </c>
      <c r="E218" s="361" t="str">
        <f t="shared" si="9"/>
        <v/>
      </c>
      <c r="F218" s="324" t="str">
        <f t="shared" si="10"/>
        <v>是</v>
      </c>
      <c r="G218" s="309" t="str">
        <f t="shared" si="11"/>
        <v>款</v>
      </c>
    </row>
    <row r="219" s="302" customFormat="1" ht="38" customHeight="1" spans="1:7">
      <c r="A219" s="325">
        <v>2299899</v>
      </c>
      <c r="B219" s="325" t="s">
        <v>2925</v>
      </c>
      <c r="C219" s="327"/>
      <c r="D219" s="327">
        <v>1290</v>
      </c>
      <c r="E219" s="361" t="str">
        <f t="shared" si="9"/>
        <v/>
      </c>
      <c r="F219" s="324" t="str">
        <f t="shared" si="10"/>
        <v>是</v>
      </c>
      <c r="G219" s="309" t="str">
        <f t="shared" si="11"/>
        <v>项</v>
      </c>
    </row>
    <row r="220" s="302" customFormat="1" ht="38" customHeight="1" spans="1:7">
      <c r="A220" s="321" t="s">
        <v>114</v>
      </c>
      <c r="B220" s="322" t="s">
        <v>2926</v>
      </c>
      <c r="C220" s="357">
        <f>SUM(C221:C236)</f>
        <v>5250</v>
      </c>
      <c r="D220" s="357">
        <f>SUM(D221:D236)</f>
        <v>6625</v>
      </c>
      <c r="E220" s="358">
        <f t="shared" si="9"/>
        <v>0.262</v>
      </c>
      <c r="F220" s="324" t="str">
        <f t="shared" si="10"/>
        <v>是</v>
      </c>
      <c r="G220" s="309" t="str">
        <f t="shared" si="11"/>
        <v>类</v>
      </c>
    </row>
    <row r="221" s="302" customFormat="1" ht="38" customHeight="1" spans="1:7">
      <c r="A221" s="325" t="s">
        <v>2927</v>
      </c>
      <c r="B221" s="326" t="s">
        <v>2928</v>
      </c>
      <c r="C221" s="327"/>
      <c r="D221" s="327"/>
      <c r="E221" s="361" t="str">
        <f t="shared" si="9"/>
        <v/>
      </c>
      <c r="F221" s="324" t="str">
        <f t="shared" si="10"/>
        <v>否</v>
      </c>
      <c r="G221" s="309" t="str">
        <f t="shared" si="11"/>
        <v>项</v>
      </c>
    </row>
    <row r="222" s="302" customFormat="1" ht="38" customHeight="1" spans="1:7">
      <c r="A222" s="325" t="s">
        <v>2929</v>
      </c>
      <c r="B222" s="326" t="s">
        <v>2930</v>
      </c>
      <c r="C222" s="327"/>
      <c r="D222" s="327"/>
      <c r="E222" s="361" t="str">
        <f t="shared" si="9"/>
        <v/>
      </c>
      <c r="F222" s="324" t="str">
        <f t="shared" si="10"/>
        <v>否</v>
      </c>
      <c r="G222" s="309" t="str">
        <f t="shared" si="11"/>
        <v>项</v>
      </c>
    </row>
    <row r="223" s="302" customFormat="1" ht="38" customHeight="1" spans="1:7">
      <c r="A223" s="325" t="s">
        <v>2931</v>
      </c>
      <c r="B223" s="326" t="s">
        <v>2932</v>
      </c>
      <c r="C223" s="327"/>
      <c r="D223" s="327"/>
      <c r="E223" s="361" t="str">
        <f t="shared" si="9"/>
        <v/>
      </c>
      <c r="F223" s="324" t="str">
        <f t="shared" si="10"/>
        <v>否</v>
      </c>
      <c r="G223" s="309" t="str">
        <f t="shared" si="11"/>
        <v>项</v>
      </c>
    </row>
    <row r="224" s="302" customFormat="1" ht="38" customHeight="1" spans="1:7">
      <c r="A224" s="325" t="s">
        <v>2933</v>
      </c>
      <c r="B224" s="326" t="s">
        <v>2934</v>
      </c>
      <c r="C224" s="327">
        <v>183</v>
      </c>
      <c r="D224" s="327">
        <v>214</v>
      </c>
      <c r="E224" s="361">
        <f t="shared" si="9"/>
        <v>0.169</v>
      </c>
      <c r="F224" s="324" t="str">
        <f t="shared" si="10"/>
        <v>是</v>
      </c>
      <c r="G224" s="309" t="str">
        <f t="shared" si="11"/>
        <v>项</v>
      </c>
    </row>
    <row r="225" s="302" customFormat="1" ht="38" customHeight="1" spans="1:7">
      <c r="A225" s="325" t="s">
        <v>2935</v>
      </c>
      <c r="B225" s="326" t="s">
        <v>2936</v>
      </c>
      <c r="C225" s="327"/>
      <c r="D225" s="327"/>
      <c r="E225" s="361" t="str">
        <f t="shared" si="9"/>
        <v/>
      </c>
      <c r="F225" s="324" t="str">
        <f t="shared" si="10"/>
        <v>否</v>
      </c>
      <c r="G225" s="309" t="str">
        <f t="shared" si="11"/>
        <v>项</v>
      </c>
    </row>
    <row r="226" ht="38" customHeight="1" spans="1:7">
      <c r="A226" s="325" t="s">
        <v>2937</v>
      </c>
      <c r="B226" s="326" t="s">
        <v>2938</v>
      </c>
      <c r="C226" s="327"/>
      <c r="D226" s="327"/>
      <c r="E226" s="361" t="str">
        <f t="shared" si="9"/>
        <v/>
      </c>
      <c r="F226" s="324" t="str">
        <f t="shared" si="10"/>
        <v>否</v>
      </c>
      <c r="G226" s="309" t="str">
        <f t="shared" si="11"/>
        <v>项</v>
      </c>
    </row>
    <row r="227" ht="38" customHeight="1" spans="1:7">
      <c r="A227" s="325" t="s">
        <v>2939</v>
      </c>
      <c r="B227" s="326" t="s">
        <v>2940</v>
      </c>
      <c r="C227" s="327"/>
      <c r="D227" s="327"/>
      <c r="E227" s="361" t="str">
        <f t="shared" si="9"/>
        <v/>
      </c>
      <c r="F227" s="324" t="str">
        <f t="shared" si="10"/>
        <v>否</v>
      </c>
      <c r="G227" s="309" t="str">
        <f t="shared" si="11"/>
        <v>项</v>
      </c>
    </row>
    <row r="228" ht="38" customHeight="1" spans="1:7">
      <c r="A228" s="325" t="s">
        <v>2941</v>
      </c>
      <c r="B228" s="326" t="s">
        <v>2942</v>
      </c>
      <c r="C228" s="327"/>
      <c r="D228" s="327"/>
      <c r="E228" s="361" t="str">
        <f t="shared" si="9"/>
        <v/>
      </c>
      <c r="F228" s="324" t="str">
        <f t="shared" si="10"/>
        <v>否</v>
      </c>
      <c r="G228" s="309" t="str">
        <f t="shared" si="11"/>
        <v>项</v>
      </c>
    </row>
    <row r="229" ht="38" customHeight="1" spans="1:7">
      <c r="A229" s="325" t="s">
        <v>2943</v>
      </c>
      <c r="B229" s="326" t="s">
        <v>2944</v>
      </c>
      <c r="C229" s="327"/>
      <c r="D229" s="327"/>
      <c r="E229" s="361" t="str">
        <f t="shared" si="9"/>
        <v/>
      </c>
      <c r="F229" s="324" t="str">
        <f t="shared" si="10"/>
        <v>否</v>
      </c>
      <c r="G229" s="309" t="str">
        <f t="shared" si="11"/>
        <v>项</v>
      </c>
    </row>
    <row r="230" ht="38" customHeight="1" spans="1:7">
      <c r="A230" s="325" t="s">
        <v>2945</v>
      </c>
      <c r="B230" s="326" t="s">
        <v>2946</v>
      </c>
      <c r="C230" s="327"/>
      <c r="D230" s="327"/>
      <c r="E230" s="361" t="str">
        <f t="shared" si="9"/>
        <v/>
      </c>
      <c r="F230" s="324" t="str">
        <f t="shared" si="10"/>
        <v>否</v>
      </c>
      <c r="G230" s="309" t="str">
        <f t="shared" si="11"/>
        <v>项</v>
      </c>
    </row>
    <row r="231" ht="38" customHeight="1" spans="1:7">
      <c r="A231" s="325" t="s">
        <v>2947</v>
      </c>
      <c r="B231" s="326" t="s">
        <v>2948</v>
      </c>
      <c r="C231" s="327"/>
      <c r="D231" s="327"/>
      <c r="E231" s="361" t="str">
        <f t="shared" si="9"/>
        <v/>
      </c>
      <c r="F231" s="324" t="str">
        <f t="shared" si="10"/>
        <v>否</v>
      </c>
      <c r="G231" s="309" t="str">
        <f t="shared" si="11"/>
        <v>项</v>
      </c>
    </row>
    <row r="232" ht="38" customHeight="1" spans="1:7">
      <c r="A232" s="325" t="s">
        <v>2949</v>
      </c>
      <c r="B232" s="326" t="s">
        <v>2950</v>
      </c>
      <c r="C232" s="327">
        <v>669</v>
      </c>
      <c r="D232" s="327">
        <v>466</v>
      </c>
      <c r="E232" s="361">
        <f t="shared" si="9"/>
        <v>-0.303</v>
      </c>
      <c r="F232" s="324" t="str">
        <f t="shared" si="10"/>
        <v>是</v>
      </c>
      <c r="G232" s="309" t="str">
        <f t="shared" si="11"/>
        <v>项</v>
      </c>
    </row>
    <row r="233" s="302" customFormat="1" ht="38" customHeight="1" spans="1:7">
      <c r="A233" s="325" t="s">
        <v>2951</v>
      </c>
      <c r="B233" s="326" t="s">
        <v>2952</v>
      </c>
      <c r="C233" s="327"/>
      <c r="D233" s="327"/>
      <c r="E233" s="361" t="str">
        <f t="shared" si="9"/>
        <v/>
      </c>
      <c r="F233" s="324" t="str">
        <f t="shared" si="10"/>
        <v>否</v>
      </c>
      <c r="G233" s="309" t="str">
        <f t="shared" si="11"/>
        <v>项</v>
      </c>
    </row>
    <row r="234" s="302" customFormat="1" ht="38" customHeight="1" spans="1:7">
      <c r="A234" s="325" t="s">
        <v>2953</v>
      </c>
      <c r="B234" s="326" t="s">
        <v>2954</v>
      </c>
      <c r="C234" s="327">
        <v>655</v>
      </c>
      <c r="D234" s="327">
        <v>845</v>
      </c>
      <c r="E234" s="361">
        <f t="shared" si="9"/>
        <v>0.29</v>
      </c>
      <c r="F234" s="324" t="str">
        <f t="shared" si="10"/>
        <v>是</v>
      </c>
      <c r="G234" s="309" t="str">
        <f t="shared" si="11"/>
        <v>项</v>
      </c>
    </row>
    <row r="235" s="302" customFormat="1" ht="38" customHeight="1" spans="1:7">
      <c r="A235" s="325" t="s">
        <v>2955</v>
      </c>
      <c r="B235" s="326" t="s">
        <v>2956</v>
      </c>
      <c r="C235" s="327">
        <v>3743</v>
      </c>
      <c r="D235" s="327">
        <v>3850</v>
      </c>
      <c r="E235" s="361">
        <f t="shared" si="9"/>
        <v>0.029</v>
      </c>
      <c r="F235" s="324" t="str">
        <f t="shared" si="10"/>
        <v>是</v>
      </c>
      <c r="G235" s="309" t="str">
        <f t="shared" si="11"/>
        <v>项</v>
      </c>
    </row>
    <row r="236" ht="38" customHeight="1" spans="1:7">
      <c r="A236" s="325" t="s">
        <v>2957</v>
      </c>
      <c r="B236" s="326" t="s">
        <v>2958</v>
      </c>
      <c r="C236" s="327"/>
      <c r="D236" s="327">
        <v>1250</v>
      </c>
      <c r="E236" s="361" t="str">
        <f t="shared" si="9"/>
        <v/>
      </c>
      <c r="F236" s="324" t="str">
        <f t="shared" si="10"/>
        <v>是</v>
      </c>
      <c r="G236" s="309" t="str">
        <f t="shared" si="11"/>
        <v>项</v>
      </c>
    </row>
    <row r="237" s="302" customFormat="1" ht="38" customHeight="1" spans="1:7">
      <c r="A237" s="321" t="s">
        <v>116</v>
      </c>
      <c r="B237" s="322" t="s">
        <v>2959</v>
      </c>
      <c r="C237" s="357">
        <f>SUM(C238)</f>
        <v>78</v>
      </c>
      <c r="D237" s="357">
        <f>SUM(D238)</f>
        <v>31</v>
      </c>
      <c r="E237" s="358">
        <f t="shared" si="9"/>
        <v>-0.603</v>
      </c>
      <c r="F237" s="324" t="str">
        <f t="shared" si="10"/>
        <v>是</v>
      </c>
      <c r="G237" s="309" t="str">
        <f t="shared" si="11"/>
        <v>类</v>
      </c>
    </row>
    <row r="238" s="302" customFormat="1" ht="38" customHeight="1" spans="1:7">
      <c r="A238" s="333">
        <v>23304</v>
      </c>
      <c r="B238" s="328" t="s">
        <v>2960</v>
      </c>
      <c r="C238" s="360">
        <f>SUM(C239:C254)</f>
        <v>78</v>
      </c>
      <c r="D238" s="360">
        <f>SUM(D239:D254)</f>
        <v>31</v>
      </c>
      <c r="E238" s="361">
        <f t="shared" si="9"/>
        <v>-0.603</v>
      </c>
      <c r="F238" s="324" t="str">
        <f t="shared" si="10"/>
        <v>是</v>
      </c>
      <c r="G238" s="309" t="str">
        <f t="shared" si="11"/>
        <v>款</v>
      </c>
    </row>
    <row r="239" ht="38" customHeight="1" spans="1:7">
      <c r="A239" s="325" t="s">
        <v>2961</v>
      </c>
      <c r="B239" s="326" t="s">
        <v>2962</v>
      </c>
      <c r="C239" s="327"/>
      <c r="D239" s="327"/>
      <c r="E239" s="361" t="str">
        <f t="shared" si="9"/>
        <v/>
      </c>
      <c r="F239" s="324" t="str">
        <f t="shared" si="10"/>
        <v>否</v>
      </c>
      <c r="G239" s="309" t="str">
        <f t="shared" si="11"/>
        <v>项</v>
      </c>
    </row>
    <row r="240" s="302" customFormat="1" ht="38" customHeight="1" spans="1:7">
      <c r="A240" s="325" t="s">
        <v>2963</v>
      </c>
      <c r="B240" s="326" t="s">
        <v>2964</v>
      </c>
      <c r="C240" s="327"/>
      <c r="D240" s="327"/>
      <c r="E240" s="361" t="str">
        <f t="shared" si="9"/>
        <v/>
      </c>
      <c r="F240" s="324" t="str">
        <f t="shared" si="10"/>
        <v>否</v>
      </c>
      <c r="G240" s="309" t="str">
        <f t="shared" si="11"/>
        <v>项</v>
      </c>
    </row>
    <row r="241" ht="38" customHeight="1" spans="1:7">
      <c r="A241" s="325" t="s">
        <v>2965</v>
      </c>
      <c r="B241" s="326" t="s">
        <v>2966</v>
      </c>
      <c r="C241" s="327"/>
      <c r="D241" s="327"/>
      <c r="E241" s="361" t="str">
        <f t="shared" si="9"/>
        <v/>
      </c>
      <c r="F241" s="324" t="str">
        <f t="shared" si="10"/>
        <v>否</v>
      </c>
      <c r="G241" s="309" t="str">
        <f t="shared" si="11"/>
        <v>项</v>
      </c>
    </row>
    <row r="242" s="302" customFormat="1" ht="38" customHeight="1" spans="1:7">
      <c r="A242" s="325" t="s">
        <v>2967</v>
      </c>
      <c r="B242" s="326" t="s">
        <v>2968</v>
      </c>
      <c r="C242" s="327">
        <v>1</v>
      </c>
      <c r="D242" s="327">
        <v>1</v>
      </c>
      <c r="E242" s="361">
        <f t="shared" si="9"/>
        <v>0</v>
      </c>
      <c r="F242" s="324" t="str">
        <f t="shared" si="10"/>
        <v>是</v>
      </c>
      <c r="G242" s="309" t="str">
        <f t="shared" si="11"/>
        <v>项</v>
      </c>
    </row>
    <row r="243" s="302" customFormat="1" ht="38" customHeight="1" spans="1:7">
      <c r="A243" s="325" t="s">
        <v>2969</v>
      </c>
      <c r="B243" s="326" t="s">
        <v>2970</v>
      </c>
      <c r="C243" s="327"/>
      <c r="D243" s="327"/>
      <c r="E243" s="361" t="str">
        <f t="shared" si="9"/>
        <v/>
      </c>
      <c r="F243" s="324" t="str">
        <f t="shared" si="10"/>
        <v>否</v>
      </c>
      <c r="G243" s="309" t="str">
        <f t="shared" si="11"/>
        <v>项</v>
      </c>
    </row>
    <row r="244" ht="38" customHeight="1" spans="1:7">
      <c r="A244" s="325" t="s">
        <v>2971</v>
      </c>
      <c r="B244" s="326" t="s">
        <v>2972</v>
      </c>
      <c r="C244" s="327"/>
      <c r="D244" s="327"/>
      <c r="E244" s="361" t="str">
        <f t="shared" si="9"/>
        <v/>
      </c>
      <c r="F244" s="324" t="str">
        <f t="shared" si="10"/>
        <v>否</v>
      </c>
      <c r="G244" s="309" t="str">
        <f t="shared" si="11"/>
        <v>项</v>
      </c>
    </row>
    <row r="245" ht="38" customHeight="1" spans="1:7">
      <c r="A245" s="325" t="s">
        <v>2973</v>
      </c>
      <c r="B245" s="326" t="s">
        <v>2974</v>
      </c>
      <c r="C245" s="327"/>
      <c r="D245" s="327"/>
      <c r="E245" s="361" t="str">
        <f t="shared" si="9"/>
        <v/>
      </c>
      <c r="F245" s="324" t="str">
        <f t="shared" si="10"/>
        <v>否</v>
      </c>
      <c r="G245" s="309" t="str">
        <f t="shared" si="11"/>
        <v>项</v>
      </c>
    </row>
    <row r="246" ht="38" customHeight="1" spans="1:7">
      <c r="A246" s="325" t="s">
        <v>2975</v>
      </c>
      <c r="B246" s="326" t="s">
        <v>2976</v>
      </c>
      <c r="C246" s="327"/>
      <c r="D246" s="327"/>
      <c r="E246" s="361" t="str">
        <f t="shared" si="9"/>
        <v/>
      </c>
      <c r="F246" s="324" t="str">
        <f t="shared" si="10"/>
        <v>否</v>
      </c>
      <c r="G246" s="309" t="str">
        <f t="shared" si="11"/>
        <v>项</v>
      </c>
    </row>
    <row r="247" ht="38" customHeight="1" spans="1:7">
      <c r="A247" s="325" t="s">
        <v>2977</v>
      </c>
      <c r="B247" s="326" t="s">
        <v>2978</v>
      </c>
      <c r="C247" s="327"/>
      <c r="D247" s="327"/>
      <c r="E247" s="361" t="str">
        <f t="shared" si="9"/>
        <v/>
      </c>
      <c r="F247" s="324" t="str">
        <f t="shared" si="10"/>
        <v>否</v>
      </c>
      <c r="G247" s="309" t="str">
        <f t="shared" si="11"/>
        <v>项</v>
      </c>
    </row>
    <row r="248" ht="38" customHeight="1" spans="1:7">
      <c r="A248" s="325" t="s">
        <v>2979</v>
      </c>
      <c r="B248" s="326" t="s">
        <v>2980</v>
      </c>
      <c r="C248" s="327"/>
      <c r="D248" s="327"/>
      <c r="E248" s="361" t="str">
        <f t="shared" si="9"/>
        <v/>
      </c>
      <c r="F248" s="324" t="str">
        <f t="shared" si="10"/>
        <v>否</v>
      </c>
      <c r="G248" s="309" t="str">
        <f t="shared" si="11"/>
        <v>项</v>
      </c>
    </row>
    <row r="249" ht="38" customHeight="1" spans="1:7">
      <c r="A249" s="325" t="s">
        <v>2981</v>
      </c>
      <c r="B249" s="326" t="s">
        <v>2982</v>
      </c>
      <c r="C249" s="327"/>
      <c r="D249" s="327"/>
      <c r="E249" s="361" t="str">
        <f t="shared" si="9"/>
        <v/>
      </c>
      <c r="F249" s="324" t="str">
        <f t="shared" si="10"/>
        <v>否</v>
      </c>
      <c r="G249" s="309" t="str">
        <f t="shared" si="11"/>
        <v>项</v>
      </c>
    </row>
    <row r="250" ht="38" customHeight="1" spans="1:7">
      <c r="A250" s="325" t="s">
        <v>2983</v>
      </c>
      <c r="B250" s="326" t="s">
        <v>2984</v>
      </c>
      <c r="C250" s="327">
        <v>19</v>
      </c>
      <c r="D250" s="327"/>
      <c r="E250" s="361">
        <f t="shared" si="9"/>
        <v>-1</v>
      </c>
      <c r="F250" s="324" t="str">
        <f t="shared" si="10"/>
        <v>是</v>
      </c>
      <c r="G250" s="309" t="str">
        <f t="shared" si="11"/>
        <v>项</v>
      </c>
    </row>
    <row r="251" ht="38" customHeight="1" spans="1:7">
      <c r="A251" s="325" t="s">
        <v>2985</v>
      </c>
      <c r="B251" s="326" t="s">
        <v>2986</v>
      </c>
      <c r="C251" s="327"/>
      <c r="D251" s="327"/>
      <c r="E251" s="361" t="str">
        <f t="shared" si="9"/>
        <v/>
      </c>
      <c r="F251" s="324" t="str">
        <f t="shared" si="10"/>
        <v>否</v>
      </c>
      <c r="G251" s="309" t="str">
        <f t="shared" si="11"/>
        <v>项</v>
      </c>
    </row>
    <row r="252" s="302" customFormat="1" ht="38" customHeight="1" spans="1:7">
      <c r="A252" s="325" t="s">
        <v>2987</v>
      </c>
      <c r="B252" s="326" t="s">
        <v>2988</v>
      </c>
      <c r="C252" s="327">
        <v>10</v>
      </c>
      <c r="D252" s="327">
        <v>10</v>
      </c>
      <c r="E252" s="361">
        <f t="shared" si="9"/>
        <v>0</v>
      </c>
      <c r="F252" s="324" t="str">
        <f t="shared" si="10"/>
        <v>是</v>
      </c>
      <c r="G252" s="309" t="str">
        <f t="shared" si="11"/>
        <v>项</v>
      </c>
    </row>
    <row r="253" ht="38" customHeight="1" spans="1:7">
      <c r="A253" s="325" t="s">
        <v>2989</v>
      </c>
      <c r="B253" s="326" t="s">
        <v>2990</v>
      </c>
      <c r="C253" s="327"/>
      <c r="D253" s="327"/>
      <c r="E253" s="361" t="str">
        <f t="shared" si="9"/>
        <v/>
      </c>
      <c r="F253" s="324" t="str">
        <f t="shared" si="10"/>
        <v>否</v>
      </c>
      <c r="G253" s="309" t="str">
        <f t="shared" si="11"/>
        <v>项</v>
      </c>
    </row>
    <row r="254" ht="38" customHeight="1" spans="1:7">
      <c r="A254" s="325" t="s">
        <v>2991</v>
      </c>
      <c r="B254" s="326" t="s">
        <v>2992</v>
      </c>
      <c r="C254" s="327">
        <v>48</v>
      </c>
      <c r="D254" s="327">
        <v>20</v>
      </c>
      <c r="E254" s="361">
        <f t="shared" si="9"/>
        <v>-0.583</v>
      </c>
      <c r="F254" s="324" t="str">
        <f t="shared" si="10"/>
        <v>是</v>
      </c>
      <c r="G254" s="309" t="str">
        <f t="shared" si="11"/>
        <v>项</v>
      </c>
    </row>
    <row r="255" ht="38" customHeight="1" spans="1:7">
      <c r="A255" s="332" t="s">
        <v>2993</v>
      </c>
      <c r="B255" s="322" t="s">
        <v>2994</v>
      </c>
      <c r="C255" s="357"/>
      <c r="D255" s="357"/>
      <c r="E255" s="358" t="str">
        <f t="shared" si="9"/>
        <v/>
      </c>
      <c r="F255" s="324" t="str">
        <f t="shared" si="10"/>
        <v>是</v>
      </c>
      <c r="G255" s="309" t="str">
        <f t="shared" si="11"/>
        <v>类</v>
      </c>
    </row>
    <row r="256" ht="38" customHeight="1" spans="1:7">
      <c r="A256" s="333" t="s">
        <v>2995</v>
      </c>
      <c r="B256" s="328" t="s">
        <v>2996</v>
      </c>
      <c r="C256" s="360">
        <f>SUM(C257:C268)</f>
        <v>0</v>
      </c>
      <c r="D256" s="360">
        <f>SUM(D257:D268)</f>
        <v>0</v>
      </c>
      <c r="E256" s="361" t="str">
        <f t="shared" si="9"/>
        <v/>
      </c>
      <c r="F256" s="324" t="str">
        <f t="shared" si="10"/>
        <v>否</v>
      </c>
      <c r="G256" s="309" t="str">
        <f t="shared" si="11"/>
        <v>款</v>
      </c>
    </row>
    <row r="257" ht="38" customHeight="1" spans="1:7">
      <c r="A257" s="333" t="s">
        <v>2997</v>
      </c>
      <c r="B257" s="326" t="s">
        <v>2998</v>
      </c>
      <c r="C257" s="327"/>
      <c r="D257" s="327"/>
      <c r="E257" s="361" t="str">
        <f t="shared" si="9"/>
        <v/>
      </c>
      <c r="F257" s="324" t="str">
        <f t="shared" si="10"/>
        <v>否</v>
      </c>
      <c r="G257" s="309" t="str">
        <f t="shared" si="11"/>
        <v>项</v>
      </c>
    </row>
    <row r="258" ht="38" customHeight="1" spans="1:7">
      <c r="A258" s="333" t="s">
        <v>2999</v>
      </c>
      <c r="B258" s="326" t="s">
        <v>3000</v>
      </c>
      <c r="C258" s="327"/>
      <c r="D258" s="327"/>
      <c r="E258" s="361" t="str">
        <f t="shared" si="9"/>
        <v/>
      </c>
      <c r="F258" s="324" t="str">
        <f t="shared" si="10"/>
        <v>否</v>
      </c>
      <c r="G258" s="309" t="str">
        <f t="shared" si="11"/>
        <v>项</v>
      </c>
    </row>
    <row r="259" ht="38" customHeight="1" spans="1:7">
      <c r="A259" s="333" t="s">
        <v>3001</v>
      </c>
      <c r="B259" s="326" t="s">
        <v>3002</v>
      </c>
      <c r="C259" s="327"/>
      <c r="D259" s="327"/>
      <c r="E259" s="361" t="str">
        <f t="shared" si="9"/>
        <v/>
      </c>
      <c r="F259" s="324" t="str">
        <f t="shared" si="10"/>
        <v>否</v>
      </c>
      <c r="G259" s="309" t="str">
        <f t="shared" si="11"/>
        <v>项</v>
      </c>
    </row>
    <row r="260" ht="38" customHeight="1" spans="1:7">
      <c r="A260" s="333" t="s">
        <v>3003</v>
      </c>
      <c r="B260" s="326" t="s">
        <v>3004</v>
      </c>
      <c r="C260" s="327"/>
      <c r="D260" s="327"/>
      <c r="E260" s="361" t="str">
        <f t="shared" si="9"/>
        <v/>
      </c>
      <c r="F260" s="324" t="str">
        <f t="shared" si="10"/>
        <v>否</v>
      </c>
      <c r="G260" s="309" t="str">
        <f t="shared" si="11"/>
        <v>项</v>
      </c>
    </row>
    <row r="261" ht="38" customHeight="1" spans="1:7">
      <c r="A261" s="333" t="s">
        <v>3005</v>
      </c>
      <c r="B261" s="326" t="s">
        <v>3006</v>
      </c>
      <c r="C261" s="327"/>
      <c r="D261" s="327"/>
      <c r="E261" s="361" t="str">
        <f t="shared" ref="E261:E285" si="12">IF(C261&gt;0,D261/C261-1,IF(C261&lt;0,-(D261/C261-1),""))</f>
        <v/>
      </c>
      <c r="F261" s="324" t="str">
        <f t="shared" ref="F261:F285" si="13">IF(LEN(A261)=3,"是",IF(B261&lt;&gt;"",IF(SUM(C261:D261)&lt;&gt;0,"是","否"),"是"))</f>
        <v>否</v>
      </c>
      <c r="G261" s="309" t="str">
        <f t="shared" ref="G261:G285" si="14">IF(LEN(A261)=3,"类",IF(LEN(A261)=5,"款","项"))</f>
        <v>项</v>
      </c>
    </row>
    <row r="262" ht="38" customHeight="1" spans="1:7">
      <c r="A262" s="333" t="s">
        <v>3007</v>
      </c>
      <c r="B262" s="326" t="s">
        <v>3008</v>
      </c>
      <c r="C262" s="327"/>
      <c r="D262" s="327"/>
      <c r="E262" s="361" t="str">
        <f t="shared" si="12"/>
        <v/>
      </c>
      <c r="F262" s="324" t="str">
        <f t="shared" si="13"/>
        <v>否</v>
      </c>
      <c r="G262" s="309" t="str">
        <f t="shared" si="14"/>
        <v>项</v>
      </c>
    </row>
    <row r="263" ht="38" customHeight="1" spans="1:7">
      <c r="A263" s="333" t="s">
        <v>3009</v>
      </c>
      <c r="B263" s="326" t="s">
        <v>3010</v>
      </c>
      <c r="C263" s="327"/>
      <c r="D263" s="327"/>
      <c r="E263" s="361" t="str">
        <f t="shared" si="12"/>
        <v/>
      </c>
      <c r="F263" s="324" t="str">
        <f t="shared" si="13"/>
        <v>否</v>
      </c>
      <c r="G263" s="309" t="str">
        <f t="shared" si="14"/>
        <v>项</v>
      </c>
    </row>
    <row r="264" ht="38" customHeight="1" spans="1:7">
      <c r="A264" s="333" t="s">
        <v>3011</v>
      </c>
      <c r="B264" s="326" t="s">
        <v>3012</v>
      </c>
      <c r="C264" s="327"/>
      <c r="D264" s="327"/>
      <c r="E264" s="361" t="str">
        <f t="shared" si="12"/>
        <v/>
      </c>
      <c r="F264" s="324" t="str">
        <f t="shared" si="13"/>
        <v>否</v>
      </c>
      <c r="G264" s="309" t="str">
        <f t="shared" si="14"/>
        <v>项</v>
      </c>
    </row>
    <row r="265" ht="38" customHeight="1" spans="1:7">
      <c r="A265" s="333" t="s">
        <v>3013</v>
      </c>
      <c r="B265" s="326" t="s">
        <v>3014</v>
      </c>
      <c r="C265" s="327"/>
      <c r="D265" s="327"/>
      <c r="E265" s="361" t="str">
        <f t="shared" si="12"/>
        <v/>
      </c>
      <c r="F265" s="324" t="str">
        <f t="shared" si="13"/>
        <v>否</v>
      </c>
      <c r="G265" s="309" t="str">
        <f t="shared" si="14"/>
        <v>项</v>
      </c>
    </row>
    <row r="266" ht="38" customHeight="1" spans="1:7">
      <c r="A266" s="333" t="s">
        <v>3015</v>
      </c>
      <c r="B266" s="326" t="s">
        <v>3016</v>
      </c>
      <c r="C266" s="327"/>
      <c r="D266" s="327"/>
      <c r="E266" s="361" t="str">
        <f t="shared" si="12"/>
        <v/>
      </c>
      <c r="F266" s="324" t="str">
        <f t="shared" si="13"/>
        <v>否</v>
      </c>
      <c r="G266" s="309" t="str">
        <f t="shared" si="14"/>
        <v>项</v>
      </c>
    </row>
    <row r="267" ht="38" customHeight="1" spans="1:7">
      <c r="A267" s="333" t="s">
        <v>3017</v>
      </c>
      <c r="B267" s="326" t="s">
        <v>3018</v>
      </c>
      <c r="C267" s="327"/>
      <c r="D267" s="327"/>
      <c r="E267" s="361" t="str">
        <f t="shared" si="12"/>
        <v/>
      </c>
      <c r="F267" s="324" t="str">
        <f t="shared" si="13"/>
        <v>否</v>
      </c>
      <c r="G267" s="309" t="str">
        <f t="shared" si="14"/>
        <v>项</v>
      </c>
    </row>
    <row r="268" ht="38" customHeight="1" spans="1:7">
      <c r="A268" s="333" t="s">
        <v>3019</v>
      </c>
      <c r="B268" s="326" t="s">
        <v>3020</v>
      </c>
      <c r="C268" s="327"/>
      <c r="D268" s="327"/>
      <c r="E268" s="361" t="str">
        <f t="shared" si="12"/>
        <v/>
      </c>
      <c r="F268" s="324" t="str">
        <f t="shared" si="13"/>
        <v>否</v>
      </c>
      <c r="G268" s="309" t="str">
        <f t="shared" si="14"/>
        <v>项</v>
      </c>
    </row>
    <row r="269" ht="38" customHeight="1" spans="1:7">
      <c r="A269" s="333" t="s">
        <v>3021</v>
      </c>
      <c r="B269" s="328" t="s">
        <v>3022</v>
      </c>
      <c r="C269" s="360">
        <f>SUM(C270:C275)</f>
        <v>0</v>
      </c>
      <c r="D269" s="360">
        <f>SUM(D270:D275)</f>
        <v>0</v>
      </c>
      <c r="E269" s="361" t="str">
        <f t="shared" si="12"/>
        <v/>
      </c>
      <c r="F269" s="324" t="str">
        <f t="shared" si="13"/>
        <v>否</v>
      </c>
      <c r="G269" s="309" t="str">
        <f t="shared" si="14"/>
        <v>款</v>
      </c>
    </row>
    <row r="270" ht="38" customHeight="1" spans="1:7">
      <c r="A270" s="333" t="s">
        <v>3023</v>
      </c>
      <c r="B270" s="326" t="s">
        <v>3024</v>
      </c>
      <c r="C270" s="327"/>
      <c r="D270" s="327"/>
      <c r="E270" s="361" t="str">
        <f t="shared" si="12"/>
        <v/>
      </c>
      <c r="F270" s="324" t="str">
        <f t="shared" si="13"/>
        <v>否</v>
      </c>
      <c r="G270" s="309" t="str">
        <f t="shared" si="14"/>
        <v>项</v>
      </c>
    </row>
    <row r="271" ht="38" customHeight="1" spans="1:7">
      <c r="A271" s="333" t="s">
        <v>3025</v>
      </c>
      <c r="B271" s="326" t="s">
        <v>3026</v>
      </c>
      <c r="C271" s="327"/>
      <c r="D271" s="327"/>
      <c r="E271" s="361" t="str">
        <f t="shared" si="12"/>
        <v/>
      </c>
      <c r="F271" s="324" t="str">
        <f t="shared" si="13"/>
        <v>否</v>
      </c>
      <c r="G271" s="309" t="str">
        <f t="shared" si="14"/>
        <v>项</v>
      </c>
    </row>
    <row r="272" ht="38" customHeight="1" spans="1:7">
      <c r="A272" s="333" t="s">
        <v>3027</v>
      </c>
      <c r="B272" s="326" t="s">
        <v>3028</v>
      </c>
      <c r="C272" s="327"/>
      <c r="D272" s="327"/>
      <c r="E272" s="361" t="str">
        <f t="shared" si="12"/>
        <v/>
      </c>
      <c r="F272" s="324" t="str">
        <f t="shared" si="13"/>
        <v>否</v>
      </c>
      <c r="G272" s="309" t="str">
        <f t="shared" si="14"/>
        <v>项</v>
      </c>
    </row>
    <row r="273" ht="38" customHeight="1" spans="1:7">
      <c r="A273" s="333" t="s">
        <v>3029</v>
      </c>
      <c r="B273" s="326" t="s">
        <v>3030</v>
      </c>
      <c r="C273" s="327"/>
      <c r="D273" s="327"/>
      <c r="E273" s="361" t="str">
        <f t="shared" si="12"/>
        <v/>
      </c>
      <c r="F273" s="324" t="str">
        <f t="shared" si="13"/>
        <v>否</v>
      </c>
      <c r="G273" s="309" t="str">
        <f t="shared" si="14"/>
        <v>项</v>
      </c>
    </row>
    <row r="274" ht="38" customHeight="1" spans="1:7">
      <c r="A274" s="333" t="s">
        <v>3031</v>
      </c>
      <c r="B274" s="326" t="s">
        <v>3032</v>
      </c>
      <c r="C274" s="327"/>
      <c r="D274" s="327"/>
      <c r="E274" s="361" t="str">
        <f t="shared" si="12"/>
        <v/>
      </c>
      <c r="F274" s="324" t="str">
        <f t="shared" si="13"/>
        <v>否</v>
      </c>
      <c r="G274" s="309" t="str">
        <f t="shared" si="14"/>
        <v>项</v>
      </c>
    </row>
    <row r="275" ht="38" customHeight="1" spans="1:7">
      <c r="A275" s="333" t="s">
        <v>3033</v>
      </c>
      <c r="B275" s="326" t="s">
        <v>3034</v>
      </c>
      <c r="C275" s="327"/>
      <c r="D275" s="327"/>
      <c r="E275" s="361" t="str">
        <f t="shared" si="12"/>
        <v/>
      </c>
      <c r="F275" s="324" t="str">
        <f t="shared" si="13"/>
        <v>否</v>
      </c>
      <c r="G275" s="309" t="str">
        <f t="shared" si="14"/>
        <v>项</v>
      </c>
    </row>
    <row r="276" ht="38" customHeight="1" spans="1:7">
      <c r="A276" s="321"/>
      <c r="B276" s="322"/>
      <c r="C276" s="265"/>
      <c r="D276" s="265"/>
      <c r="E276" s="361" t="str">
        <f t="shared" si="12"/>
        <v/>
      </c>
      <c r="F276" s="324" t="str">
        <f t="shared" si="13"/>
        <v>是</v>
      </c>
      <c r="G276" s="309" t="str">
        <f t="shared" si="14"/>
        <v>项</v>
      </c>
    </row>
    <row r="277" ht="38" customHeight="1" spans="1:7">
      <c r="A277" s="334"/>
      <c r="B277" s="335" t="s">
        <v>3035</v>
      </c>
      <c r="C277" s="357">
        <f>SUM(C4,C20,C32,C39,C50,C108,C136,C188,C192,C220,C237,C255,)</f>
        <v>24994</v>
      </c>
      <c r="D277" s="357">
        <f>SUM(D4,D20,D32,D39,D50,D108,D136,D188,D192,D220,D237,D255,)</f>
        <v>18332</v>
      </c>
      <c r="E277" s="358">
        <f t="shared" si="12"/>
        <v>-0.267</v>
      </c>
      <c r="F277" s="324" t="str">
        <f t="shared" si="13"/>
        <v>是</v>
      </c>
      <c r="G277" s="309" t="str">
        <f t="shared" si="14"/>
        <v>项</v>
      </c>
    </row>
    <row r="278" ht="38" customHeight="1" spans="1:7">
      <c r="A278" s="381" t="s">
        <v>3036</v>
      </c>
      <c r="B278" s="337" t="s">
        <v>121</v>
      </c>
      <c r="C278" s="382">
        <f>SUM(C279,C282,C283)</f>
        <v>10316</v>
      </c>
      <c r="D278" s="382">
        <f>SUM(D279,D282,D283)</f>
        <v>13533</v>
      </c>
      <c r="E278" s="358">
        <f t="shared" si="12"/>
        <v>0.312</v>
      </c>
      <c r="F278" s="324" t="str">
        <f t="shared" si="13"/>
        <v>是</v>
      </c>
      <c r="G278" s="309" t="str">
        <f t="shared" si="14"/>
        <v>类</v>
      </c>
    </row>
    <row r="279" ht="38" customHeight="1" spans="1:7">
      <c r="A279" s="381" t="s">
        <v>3037</v>
      </c>
      <c r="B279" s="383" t="s">
        <v>3038</v>
      </c>
      <c r="C279" s="382">
        <f>SUM(C280:C281)</f>
        <v>2309</v>
      </c>
      <c r="D279" s="382">
        <f>SUM(D280:D281)</f>
        <v>2533</v>
      </c>
      <c r="E279" s="358">
        <f t="shared" si="12"/>
        <v>0.097</v>
      </c>
      <c r="F279" s="324" t="str">
        <f t="shared" si="13"/>
        <v>是</v>
      </c>
      <c r="G279" s="309" t="str">
        <f t="shared" si="14"/>
        <v>款</v>
      </c>
    </row>
    <row r="280" ht="38" customHeight="1" spans="1:7">
      <c r="A280" s="384" t="s">
        <v>3039</v>
      </c>
      <c r="B280" s="341" t="s">
        <v>3040</v>
      </c>
      <c r="C280" s="385">
        <v>2309</v>
      </c>
      <c r="D280" s="386">
        <v>2533</v>
      </c>
      <c r="E280" s="361">
        <f t="shared" si="12"/>
        <v>0.097</v>
      </c>
      <c r="F280" s="324" t="str">
        <f t="shared" si="13"/>
        <v>是</v>
      </c>
      <c r="G280" s="309" t="str">
        <f t="shared" si="14"/>
        <v>项</v>
      </c>
    </row>
    <row r="281" ht="38" customHeight="1" spans="1:7">
      <c r="A281" s="384" t="s">
        <v>3041</v>
      </c>
      <c r="B281" s="341" t="s">
        <v>3042</v>
      </c>
      <c r="C281" s="385"/>
      <c r="D281" s="386"/>
      <c r="E281" s="361" t="str">
        <f t="shared" si="12"/>
        <v/>
      </c>
      <c r="F281" s="324" t="str">
        <f t="shared" si="13"/>
        <v>否</v>
      </c>
      <c r="G281" s="309" t="str">
        <f t="shared" si="14"/>
        <v>项</v>
      </c>
    </row>
    <row r="282" ht="38" customHeight="1" spans="1:7">
      <c r="A282" s="387" t="s">
        <v>3043</v>
      </c>
      <c r="B282" s="337" t="s">
        <v>3044</v>
      </c>
      <c r="C282" s="382">
        <v>1417</v>
      </c>
      <c r="D282" s="388">
        <v>11000</v>
      </c>
      <c r="E282" s="358">
        <f t="shared" si="12"/>
        <v>6.763</v>
      </c>
      <c r="F282" s="324" t="str">
        <f t="shared" si="13"/>
        <v>是</v>
      </c>
      <c r="G282" s="309" t="str">
        <f t="shared" si="14"/>
        <v>款</v>
      </c>
    </row>
    <row r="283" ht="38" customHeight="1" spans="1:7">
      <c r="A283" s="387" t="s">
        <v>3045</v>
      </c>
      <c r="B283" s="337" t="s">
        <v>3046</v>
      </c>
      <c r="C283" s="382">
        <v>6590</v>
      </c>
      <c r="D283" s="388"/>
      <c r="E283" s="358">
        <f t="shared" si="12"/>
        <v>-1</v>
      </c>
      <c r="F283" s="324" t="str">
        <f t="shared" si="13"/>
        <v>是</v>
      </c>
      <c r="G283" s="309" t="str">
        <f t="shared" si="14"/>
        <v>款</v>
      </c>
    </row>
    <row r="284" ht="38" customHeight="1" spans="1:7">
      <c r="A284" s="387" t="s">
        <v>3047</v>
      </c>
      <c r="B284" s="343" t="s">
        <v>3048</v>
      </c>
      <c r="C284" s="382">
        <v>63970</v>
      </c>
      <c r="D284" s="388">
        <v>2100</v>
      </c>
      <c r="E284" s="358">
        <f t="shared" si="12"/>
        <v>-0.967</v>
      </c>
      <c r="F284" s="324" t="str">
        <f t="shared" si="13"/>
        <v>是</v>
      </c>
      <c r="G284" s="309" t="str">
        <f t="shared" si="14"/>
        <v>类</v>
      </c>
    </row>
    <row r="285" ht="38" customHeight="1" spans="1:7">
      <c r="A285" s="389"/>
      <c r="B285" s="345" t="s">
        <v>128</v>
      </c>
      <c r="C285" s="382">
        <f>SUM(C277,C278,C284)</f>
        <v>99280</v>
      </c>
      <c r="D285" s="382">
        <f>SUM(D277,D278,D284)</f>
        <v>33965</v>
      </c>
      <c r="E285" s="358">
        <f t="shared" si="12"/>
        <v>-0.658</v>
      </c>
      <c r="F285" s="324" t="str">
        <f t="shared" si="13"/>
        <v>是</v>
      </c>
      <c r="G285" s="309" t="str">
        <f t="shared" si="14"/>
        <v>项</v>
      </c>
    </row>
    <row r="286" spans="3:3">
      <c r="C286" s="390"/>
    </row>
    <row r="288" spans="3:3">
      <c r="C288" s="390"/>
    </row>
    <row r="290" spans="3:3">
      <c r="C290" s="390"/>
    </row>
    <row r="291" spans="3:3">
      <c r="C291" s="390"/>
    </row>
    <row r="293" spans="3:3">
      <c r="C293" s="390"/>
    </row>
    <row r="294" spans="3:3">
      <c r="C294" s="390"/>
    </row>
    <row r="295" spans="3:3">
      <c r="C295" s="390"/>
    </row>
    <row r="296" spans="3:3">
      <c r="C296" s="390"/>
    </row>
    <row r="298" spans="3:3">
      <c r="C298" s="390"/>
    </row>
  </sheetData>
  <mergeCells count="1">
    <mergeCell ref="B1:E1"/>
  </mergeCells>
  <conditionalFormatting sqref="B284">
    <cfRule type="expression" dxfId="1" priority="3" stopIfTrue="1">
      <formula>"len($A:$A)=3"</formula>
    </cfRule>
  </conditionalFormatting>
  <conditionalFormatting sqref="C284">
    <cfRule type="expression" dxfId="1" priority="2" stopIfTrue="1">
      <formula>"len($A:$A)=3"</formula>
    </cfRule>
  </conditionalFormatting>
  <conditionalFormatting sqref="D284">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00B0F0"/>
  </sheetPr>
  <dimension ref="A1:F37"/>
  <sheetViews>
    <sheetView showGridLines="0" showZeros="0" view="pageBreakPreview" zoomScaleNormal="115" workbookViewId="0">
      <pane ySplit="3" topLeftCell="A16" activePane="bottomLeft" state="frozen"/>
      <selection/>
      <selection pane="bottomLeft" activeCell="B1" sqref="B1:E1"/>
    </sheetView>
  </sheetViews>
  <sheetFormatPr defaultColWidth="9" defaultRowHeight="15.5" outlineLevelCol="5"/>
  <cols>
    <col min="1" max="1" width="15" style="194" hidden="1" customWidth="1"/>
    <col min="2" max="2" width="50.7545454545455" style="194" customWidth="1"/>
    <col min="3" max="4" width="20.6363636363636" style="194" customWidth="1"/>
    <col min="5" max="5" width="20.6363636363636" style="349" customWidth="1"/>
    <col min="6" max="6" width="3.75454545454545" style="194" hidden="1" customWidth="1"/>
    <col min="7" max="16384" width="9" style="194"/>
  </cols>
  <sheetData>
    <row r="1" ht="45" customHeight="1" spans="1:6">
      <c r="A1" s="196"/>
      <c r="B1" s="310" t="s">
        <v>3049</v>
      </c>
      <c r="C1" s="310"/>
      <c r="D1" s="310"/>
      <c r="E1" s="310"/>
      <c r="F1" s="196"/>
    </row>
    <row r="2" s="347" customFormat="1" ht="20.1" customHeight="1" spans="1:6">
      <c r="A2" s="350"/>
      <c r="B2" s="351"/>
      <c r="C2" s="352"/>
      <c r="D2" s="351"/>
      <c r="E2" s="353" t="s">
        <v>2</v>
      </c>
      <c r="F2" s="350"/>
    </row>
    <row r="3" s="348" customFormat="1" ht="45" customHeight="1" spans="1:6">
      <c r="A3" s="354" t="s">
        <v>3</v>
      </c>
      <c r="B3" s="355" t="s">
        <v>4</v>
      </c>
      <c r="C3" s="215" t="s">
        <v>130</v>
      </c>
      <c r="D3" s="215" t="s">
        <v>6</v>
      </c>
      <c r="E3" s="215" t="s">
        <v>131</v>
      </c>
      <c r="F3" s="356" t="s">
        <v>8</v>
      </c>
    </row>
    <row r="4" s="348" customFormat="1" ht="36" customHeight="1" spans="1:6">
      <c r="A4" s="325" t="s">
        <v>2512</v>
      </c>
      <c r="B4" s="322" t="s">
        <v>2513</v>
      </c>
      <c r="C4" s="357"/>
      <c r="D4" s="357"/>
      <c r="E4" s="358" t="str">
        <f>IF(C4&gt;0,D4/C4-1,IF(C4&lt;0,-(D4/C4-1),""))</f>
        <v/>
      </c>
      <c r="F4" s="359" t="str">
        <f t="shared" ref="F4:F29" si="0">IF(LEN(A4)=7,"是",IF(B4&lt;&gt;"",IF(SUM(C4:D4)&lt;&gt;0,"是","否"),"是"))</f>
        <v>是</v>
      </c>
    </row>
    <row r="5" ht="36" customHeight="1" spans="1:6">
      <c r="A5" s="325" t="s">
        <v>2514</v>
      </c>
      <c r="B5" s="322" t="s">
        <v>2515</v>
      </c>
      <c r="C5" s="357"/>
      <c r="D5" s="357"/>
      <c r="E5" s="358" t="str">
        <f t="shared" ref="E5:E17" si="1">IF(C5&gt;0,D5/C5-1,IF(C5&lt;0,-(D5/C5-1),""))</f>
        <v/>
      </c>
      <c r="F5" s="359" t="str">
        <f t="shared" si="0"/>
        <v>是</v>
      </c>
    </row>
    <row r="6" ht="36" customHeight="1" spans="1:6">
      <c r="A6" s="325" t="s">
        <v>2516</v>
      </c>
      <c r="B6" s="322" t="s">
        <v>2517</v>
      </c>
      <c r="C6" s="357"/>
      <c r="D6" s="357"/>
      <c r="E6" s="358" t="str">
        <f t="shared" si="1"/>
        <v/>
      </c>
      <c r="F6" s="359" t="str">
        <f t="shared" si="0"/>
        <v>是</v>
      </c>
    </row>
    <row r="7" ht="36" customHeight="1" spans="1:6">
      <c r="A7" s="325" t="s">
        <v>2518</v>
      </c>
      <c r="B7" s="322" t="s">
        <v>2519</v>
      </c>
      <c r="C7" s="357"/>
      <c r="D7" s="357"/>
      <c r="E7" s="358" t="str">
        <f t="shared" si="1"/>
        <v/>
      </c>
      <c r="F7" s="359" t="str">
        <f t="shared" si="0"/>
        <v>是</v>
      </c>
    </row>
    <row r="8" ht="36" customHeight="1" spans="1:6">
      <c r="A8" s="325" t="s">
        <v>2520</v>
      </c>
      <c r="B8" s="322" t="s">
        <v>2521</v>
      </c>
      <c r="C8" s="357"/>
      <c r="D8" s="357"/>
      <c r="E8" s="358" t="str">
        <f t="shared" si="1"/>
        <v/>
      </c>
      <c r="F8" s="359" t="str">
        <f t="shared" si="0"/>
        <v>是</v>
      </c>
    </row>
    <row r="9" ht="36" customHeight="1" spans="1:6">
      <c r="A9" s="325" t="s">
        <v>2522</v>
      </c>
      <c r="B9" s="322" t="s">
        <v>2523</v>
      </c>
      <c r="C9" s="357"/>
      <c r="D9" s="357"/>
      <c r="E9" s="358" t="str">
        <f t="shared" si="1"/>
        <v/>
      </c>
      <c r="F9" s="359" t="str">
        <f t="shared" si="0"/>
        <v>是</v>
      </c>
    </row>
    <row r="10" ht="36" customHeight="1" spans="1:6">
      <c r="A10" s="325" t="s">
        <v>2524</v>
      </c>
      <c r="B10" s="322" t="s">
        <v>2525</v>
      </c>
      <c r="C10" s="357">
        <f>SUM(C11:C15)</f>
        <v>9070</v>
      </c>
      <c r="D10" s="357">
        <f>SUM(D11:D15)</f>
        <v>15000</v>
      </c>
      <c r="E10" s="358">
        <f t="shared" si="1"/>
        <v>0.654</v>
      </c>
      <c r="F10" s="359" t="str">
        <f t="shared" si="0"/>
        <v>是</v>
      </c>
    </row>
    <row r="11" ht="36" customHeight="1" spans="1:6">
      <c r="A11" s="325" t="s">
        <v>2526</v>
      </c>
      <c r="B11" s="326" t="s">
        <v>2527</v>
      </c>
      <c r="C11" s="327">
        <v>8200</v>
      </c>
      <c r="D11" s="360">
        <v>13560</v>
      </c>
      <c r="E11" s="361">
        <f t="shared" si="1"/>
        <v>0.654</v>
      </c>
      <c r="F11" s="190" t="str">
        <f t="shared" si="0"/>
        <v>是</v>
      </c>
    </row>
    <row r="12" ht="36" customHeight="1" spans="1:6">
      <c r="A12" s="325" t="s">
        <v>2528</v>
      </c>
      <c r="B12" s="326" t="s">
        <v>2529</v>
      </c>
      <c r="C12" s="327">
        <v>860</v>
      </c>
      <c r="D12" s="360">
        <v>540</v>
      </c>
      <c r="E12" s="361">
        <f t="shared" si="1"/>
        <v>-0.372</v>
      </c>
      <c r="F12" s="359" t="str">
        <f t="shared" si="0"/>
        <v>是</v>
      </c>
    </row>
    <row r="13" ht="36" customHeight="1" spans="1:6">
      <c r="A13" s="325" t="s">
        <v>2530</v>
      </c>
      <c r="B13" s="326" t="s">
        <v>2531</v>
      </c>
      <c r="C13" s="327">
        <v>50</v>
      </c>
      <c r="D13" s="360">
        <v>1000</v>
      </c>
      <c r="E13" s="361">
        <f t="shared" si="1"/>
        <v>19</v>
      </c>
      <c r="F13" s="359" t="str">
        <f t="shared" si="0"/>
        <v>是</v>
      </c>
    </row>
    <row r="14" ht="36" customHeight="1" spans="1:6">
      <c r="A14" s="325" t="s">
        <v>2532</v>
      </c>
      <c r="B14" s="326" t="s">
        <v>2533</v>
      </c>
      <c r="C14" s="327">
        <v>-55</v>
      </c>
      <c r="D14" s="360">
        <v>-200</v>
      </c>
      <c r="E14" s="361">
        <f t="shared" si="1"/>
        <v>-2.636</v>
      </c>
      <c r="F14" s="359" t="str">
        <f t="shared" si="0"/>
        <v>是</v>
      </c>
    </row>
    <row r="15" ht="36" customHeight="1" spans="1:6">
      <c r="A15" s="325" t="s">
        <v>2534</v>
      </c>
      <c r="B15" s="328" t="s">
        <v>2535</v>
      </c>
      <c r="C15" s="360">
        <v>15</v>
      </c>
      <c r="D15" s="360">
        <v>100</v>
      </c>
      <c r="E15" s="361">
        <f t="shared" si="1"/>
        <v>5.667</v>
      </c>
      <c r="F15" s="359" t="str">
        <f t="shared" si="0"/>
        <v>是</v>
      </c>
    </row>
    <row r="16" ht="36" customHeight="1" spans="1:6">
      <c r="A16" s="362" t="s">
        <v>2536</v>
      </c>
      <c r="B16" s="203" t="s">
        <v>2537</v>
      </c>
      <c r="C16" s="357"/>
      <c r="D16" s="357"/>
      <c r="E16" s="358" t="str">
        <f t="shared" si="1"/>
        <v/>
      </c>
      <c r="F16" s="359" t="str">
        <f t="shared" si="0"/>
        <v>是</v>
      </c>
    </row>
    <row r="17" ht="36" customHeight="1" spans="1:6">
      <c r="A17" s="362" t="s">
        <v>2538</v>
      </c>
      <c r="B17" s="203" t="s">
        <v>2539</v>
      </c>
      <c r="C17" s="357">
        <f>SUM(C18:C19)</f>
        <v>0</v>
      </c>
      <c r="D17" s="357">
        <f>SUM(D18:D19)</f>
        <v>0</v>
      </c>
      <c r="E17" s="358" t="str">
        <f t="shared" si="1"/>
        <v/>
      </c>
      <c r="F17" s="359" t="str">
        <f t="shared" si="0"/>
        <v>是</v>
      </c>
    </row>
    <row r="18" ht="36" hidden="1" customHeight="1" spans="1:6">
      <c r="A18" s="362" t="s">
        <v>2540</v>
      </c>
      <c r="B18" s="219" t="s">
        <v>2541</v>
      </c>
      <c r="C18" s="360"/>
      <c r="D18" s="360"/>
      <c r="E18" s="363"/>
      <c r="F18" s="359" t="str">
        <f t="shared" si="0"/>
        <v>否</v>
      </c>
    </row>
    <row r="19" ht="36" hidden="1" customHeight="1" spans="1:6">
      <c r="A19" s="362" t="s">
        <v>2542</v>
      </c>
      <c r="B19" s="219" t="s">
        <v>2543</v>
      </c>
      <c r="C19" s="360"/>
      <c r="D19" s="360"/>
      <c r="E19" s="363"/>
      <c r="F19" s="359" t="str">
        <f t="shared" si="0"/>
        <v>否</v>
      </c>
    </row>
    <row r="20" ht="36" customHeight="1" spans="1:6">
      <c r="A20" s="362" t="s">
        <v>2544</v>
      </c>
      <c r="B20" s="203" t="s">
        <v>2545</v>
      </c>
      <c r="C20" s="357"/>
      <c r="D20" s="357"/>
      <c r="E20" s="358" t="str">
        <f t="shared" ref="E20:E31" si="2">IF(C20&gt;0,D20/C20-1,IF(C20&lt;0,-(D20/C20-1),""))</f>
        <v/>
      </c>
      <c r="F20" s="359" t="str">
        <f t="shared" si="0"/>
        <v>是</v>
      </c>
    </row>
    <row r="21" ht="36" customHeight="1" spans="1:6">
      <c r="A21" s="362" t="s">
        <v>2546</v>
      </c>
      <c r="B21" s="203" t="s">
        <v>2547</v>
      </c>
      <c r="C21" s="357"/>
      <c r="D21" s="357"/>
      <c r="E21" s="358" t="str">
        <f t="shared" si="2"/>
        <v/>
      </c>
      <c r="F21" s="359" t="str">
        <f t="shared" si="0"/>
        <v>是</v>
      </c>
    </row>
    <row r="22" ht="36" customHeight="1" spans="1:6">
      <c r="A22" s="362" t="s">
        <v>2548</v>
      </c>
      <c r="B22" s="203" t="s">
        <v>2549</v>
      </c>
      <c r="C22" s="357"/>
      <c r="D22" s="357"/>
      <c r="E22" s="358" t="str">
        <f t="shared" si="2"/>
        <v/>
      </c>
      <c r="F22" s="359" t="str">
        <f t="shared" si="0"/>
        <v>是</v>
      </c>
    </row>
    <row r="23" ht="36" customHeight="1" spans="1:6">
      <c r="A23" s="325" t="s">
        <v>2550</v>
      </c>
      <c r="B23" s="322" t="s">
        <v>2551</v>
      </c>
      <c r="C23" s="357"/>
      <c r="D23" s="357"/>
      <c r="E23" s="358" t="str">
        <f t="shared" si="2"/>
        <v/>
      </c>
      <c r="F23" s="359" t="str">
        <f t="shared" si="0"/>
        <v>是</v>
      </c>
    </row>
    <row r="24" ht="36" customHeight="1" spans="1:6">
      <c r="A24" s="325" t="s">
        <v>2552</v>
      </c>
      <c r="B24" s="322" t="s">
        <v>2553</v>
      </c>
      <c r="C24" s="357">
        <v>360</v>
      </c>
      <c r="D24" s="357">
        <v>260</v>
      </c>
      <c r="E24" s="358">
        <f t="shared" si="2"/>
        <v>-0.278</v>
      </c>
      <c r="F24" s="359" t="str">
        <f t="shared" si="0"/>
        <v>是</v>
      </c>
    </row>
    <row r="25" ht="36" customHeight="1" spans="1:6">
      <c r="A25" s="325" t="s">
        <v>2554</v>
      </c>
      <c r="B25" s="322" t="s">
        <v>2555</v>
      </c>
      <c r="C25" s="357"/>
      <c r="D25" s="357"/>
      <c r="E25" s="358" t="str">
        <f t="shared" si="2"/>
        <v/>
      </c>
      <c r="F25" s="359" t="str">
        <f t="shared" si="0"/>
        <v>是</v>
      </c>
    </row>
    <row r="26" ht="36" customHeight="1" spans="1:6">
      <c r="A26" s="325" t="s">
        <v>2556</v>
      </c>
      <c r="B26" s="322" t="s">
        <v>2557</v>
      </c>
      <c r="C26" s="357"/>
      <c r="D26" s="357"/>
      <c r="E26" s="358" t="str">
        <f t="shared" si="2"/>
        <v/>
      </c>
      <c r="F26" s="359" t="str">
        <f t="shared" si="0"/>
        <v>是</v>
      </c>
    </row>
    <row r="27" ht="36" customHeight="1" spans="1:6">
      <c r="A27" s="325" t="s">
        <v>2558</v>
      </c>
      <c r="B27" s="322" t="s">
        <v>2559</v>
      </c>
      <c r="C27" s="357">
        <v>690</v>
      </c>
      <c r="D27" s="357">
        <v>300</v>
      </c>
      <c r="E27" s="358">
        <f t="shared" si="2"/>
        <v>-0.565</v>
      </c>
      <c r="F27" s="359" t="str">
        <f t="shared" si="0"/>
        <v>是</v>
      </c>
    </row>
    <row r="28" ht="36" customHeight="1" spans="1:6">
      <c r="A28" s="325"/>
      <c r="B28" s="328"/>
      <c r="C28" s="360"/>
      <c r="D28" s="360"/>
      <c r="E28" s="358" t="str">
        <f t="shared" si="2"/>
        <v/>
      </c>
      <c r="F28" s="190" t="str">
        <f t="shared" si="0"/>
        <v>是</v>
      </c>
    </row>
    <row r="29" ht="36" customHeight="1" spans="1:6">
      <c r="A29" s="334"/>
      <c r="B29" s="335" t="s">
        <v>3050</v>
      </c>
      <c r="C29" s="357">
        <f ca="1">SUM(C4:C10,C16:C17,C20:C21:C27)</f>
        <v>10120</v>
      </c>
      <c r="D29" s="357">
        <f ca="1">SUM(D4:D10,D16:D17,D20:D21:D27)</f>
        <v>15560</v>
      </c>
      <c r="E29" s="358">
        <f ca="1" t="shared" si="2"/>
        <v>0.538</v>
      </c>
      <c r="F29" s="190" t="s">
        <v>3051</v>
      </c>
    </row>
    <row r="30" ht="36" customHeight="1" spans="1:6">
      <c r="A30" s="364">
        <v>105</v>
      </c>
      <c r="B30" s="365" t="s">
        <v>2561</v>
      </c>
      <c r="C30" s="366">
        <v>19370</v>
      </c>
      <c r="D30" s="366">
        <v>1800</v>
      </c>
      <c r="E30" s="358">
        <f t="shared" si="2"/>
        <v>-0.907</v>
      </c>
      <c r="F30" s="190" t="s">
        <v>3051</v>
      </c>
    </row>
    <row r="31" ht="36" customHeight="1" spans="1:6">
      <c r="A31" s="364">
        <v>110</v>
      </c>
      <c r="B31" s="365" t="s">
        <v>61</v>
      </c>
      <c r="C31" s="366">
        <f>SUM(C32,C35:C36)</f>
        <v>12403</v>
      </c>
      <c r="D31" s="366">
        <f>SUM(D32,D35:D36)</f>
        <v>16605</v>
      </c>
      <c r="E31" s="358">
        <f t="shared" si="2"/>
        <v>0.339</v>
      </c>
      <c r="F31" s="190" t="s">
        <v>3051</v>
      </c>
    </row>
    <row r="32" ht="36" hidden="1" customHeight="1" spans="1:6">
      <c r="A32" s="367">
        <v>11004</v>
      </c>
      <c r="B32" s="368" t="s">
        <v>3052</v>
      </c>
      <c r="C32" s="369">
        <f>SUM(C33:C34)</f>
        <v>1200</v>
      </c>
      <c r="D32" s="369">
        <f>SUM(D33:D34)</f>
        <v>3515</v>
      </c>
      <c r="E32" s="370"/>
      <c r="F32" s="190" t="s">
        <v>3053</v>
      </c>
    </row>
    <row r="33" ht="36" hidden="1" customHeight="1" spans="1:6">
      <c r="A33" s="367">
        <v>1100401</v>
      </c>
      <c r="B33" s="368" t="s">
        <v>2563</v>
      </c>
      <c r="C33" s="369">
        <v>1200</v>
      </c>
      <c r="D33" s="369">
        <v>3515</v>
      </c>
      <c r="E33" s="370"/>
      <c r="F33" s="190" t="s">
        <v>3053</v>
      </c>
    </row>
    <row r="34" ht="36" hidden="1" customHeight="1" spans="1:6">
      <c r="A34" s="367">
        <v>1100402</v>
      </c>
      <c r="B34" s="368" t="s">
        <v>3054</v>
      </c>
      <c r="C34" s="141"/>
      <c r="D34" s="369"/>
      <c r="E34" s="370"/>
      <c r="F34" s="190" t="s">
        <v>3053</v>
      </c>
    </row>
    <row r="35" ht="36" hidden="1" customHeight="1" spans="1:6">
      <c r="A35" s="367">
        <v>11008</v>
      </c>
      <c r="B35" s="368" t="s">
        <v>64</v>
      </c>
      <c r="C35" s="369">
        <v>5003</v>
      </c>
      <c r="D35" s="371">
        <v>6590</v>
      </c>
      <c r="E35" s="370"/>
      <c r="F35" s="190" t="s">
        <v>3053</v>
      </c>
    </row>
    <row r="36" ht="36" hidden="1" customHeight="1" spans="1:6">
      <c r="A36" s="372">
        <v>11009</v>
      </c>
      <c r="B36" s="373" t="s">
        <v>65</v>
      </c>
      <c r="C36" s="374">
        <v>6200</v>
      </c>
      <c r="D36" s="374">
        <v>6500</v>
      </c>
      <c r="E36" s="375"/>
      <c r="F36" s="190" t="s">
        <v>3053</v>
      </c>
    </row>
    <row r="37" ht="36" customHeight="1" spans="1:6">
      <c r="A37" s="376"/>
      <c r="B37" s="377" t="s">
        <v>68</v>
      </c>
      <c r="C37" s="366">
        <f ca="1">SUM(C29,C30,C31)</f>
        <v>41893</v>
      </c>
      <c r="D37" s="366">
        <f ca="1">SUM(D29,D30,D31)</f>
        <v>33965</v>
      </c>
      <c r="E37" s="358">
        <f ca="1">IF(C37&gt;0,D37/C37-1,IF(C37&lt;0,-(D37/C37-1),""))</f>
        <v>-0.189</v>
      </c>
      <c r="F37" s="190" t="s">
        <v>3051</v>
      </c>
    </row>
  </sheetData>
  <autoFilter ref="A3:F37">
    <filterColumn colId="5">
      <customFilters>
        <customFilter operator="equal" val="是"/>
      </customFilters>
    </filterColumn>
    <extLst/>
  </autoFilter>
  <mergeCells count="1">
    <mergeCell ref="B1:E1"/>
  </mergeCells>
  <conditionalFormatting sqref="B30">
    <cfRule type="expression" dxfId="1" priority="8" stopIfTrue="1">
      <formula>"len($A:$A)=3"</formula>
    </cfRule>
  </conditionalFormatting>
  <conditionalFormatting sqref="B31:B34">
    <cfRule type="expression" dxfId="1" priority="4" stopIfTrue="1">
      <formula>"len($A:$A)=3"</formula>
    </cfRule>
  </conditionalFormatting>
  <conditionalFormatting sqref="C30:C34 D31:D3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00B0F0"/>
  </sheetPr>
  <dimension ref="A1:G290"/>
  <sheetViews>
    <sheetView showGridLines="0" showZeros="0" view="pageBreakPreview" zoomScaleNormal="115" workbookViewId="0">
      <pane ySplit="3" topLeftCell="A253" activePane="bottomLeft" state="frozen"/>
      <selection/>
      <selection pane="bottomLeft" activeCell="K293" sqref="K293"/>
    </sheetView>
  </sheetViews>
  <sheetFormatPr defaultColWidth="9" defaultRowHeight="15.5" outlineLevelCol="6"/>
  <cols>
    <col min="1" max="1" width="13.5" style="302" hidden="1" customWidth="1"/>
    <col min="2" max="2" width="50.7545454545455" style="302" customWidth="1"/>
    <col min="3" max="4" width="20.6363636363636" style="306" customWidth="1"/>
    <col min="5" max="5" width="20.6363636363636" style="307" customWidth="1"/>
    <col min="6" max="6" width="3.75454545454545" style="308" customWidth="1"/>
    <col min="7" max="8" width="9" style="302" customWidth="1"/>
    <col min="9" max="16384" width="9" style="302"/>
  </cols>
  <sheetData>
    <row r="1" s="302" customFormat="1" ht="45" customHeight="1" spans="1:7">
      <c r="A1" s="309"/>
      <c r="B1" s="310" t="s">
        <v>3055</v>
      </c>
      <c r="C1" s="310"/>
      <c r="D1" s="310"/>
      <c r="E1" s="310"/>
      <c r="F1" s="311"/>
      <c r="G1" s="309"/>
    </row>
    <row r="2" s="303" customFormat="1" ht="20.1" customHeight="1" spans="1:7">
      <c r="A2" s="312"/>
      <c r="B2" s="313"/>
      <c r="C2" s="313"/>
      <c r="D2" s="313"/>
      <c r="E2" s="314" t="s">
        <v>2</v>
      </c>
      <c r="F2" s="315"/>
      <c r="G2" s="312"/>
    </row>
    <row r="3" s="304" customFormat="1" ht="45" customHeight="1" spans="1:7">
      <c r="A3" s="316" t="s">
        <v>3</v>
      </c>
      <c r="B3" s="317" t="s">
        <v>4</v>
      </c>
      <c r="C3" s="318" t="s">
        <v>130</v>
      </c>
      <c r="D3" s="318" t="s">
        <v>6</v>
      </c>
      <c r="E3" s="318" t="s">
        <v>131</v>
      </c>
      <c r="F3" s="319" t="s">
        <v>8</v>
      </c>
      <c r="G3" s="320" t="s">
        <v>3056</v>
      </c>
    </row>
    <row r="4" s="302" customFormat="1" ht="36" customHeight="1" spans="1:7">
      <c r="A4" s="321" t="s">
        <v>82</v>
      </c>
      <c r="B4" s="322" t="s">
        <v>2566</v>
      </c>
      <c r="C4" s="267">
        <f>SUM(C5,C11,C17)</f>
        <v>0</v>
      </c>
      <c r="D4" s="267">
        <f>SUM(D5,D11,D17)</f>
        <v>0</v>
      </c>
      <c r="E4" s="323" t="str">
        <f>IF(C4&gt;0,D4/C4-1,IF(C4&lt;0,-(D4/C4-1),""))</f>
        <v/>
      </c>
      <c r="F4" s="324" t="str">
        <f>IF(LEN(A4)=3,"是",IF(B4&lt;&gt;"",IF(SUM(C4:D4)&lt;&gt;0,"是","否"),"是"))</f>
        <v>是</v>
      </c>
      <c r="G4" s="309" t="str">
        <f>IF(LEN(A4)=3,"类",IF(LEN(A4)=5,"款","项"))</f>
        <v>类</v>
      </c>
    </row>
    <row r="5" s="302" customFormat="1" ht="36" hidden="1" customHeight="1" spans="1:7">
      <c r="A5" s="321" t="s">
        <v>2567</v>
      </c>
      <c r="B5" s="322" t="s">
        <v>2568</v>
      </c>
      <c r="C5" s="267">
        <f>SUM(C6:C10)</f>
        <v>0</v>
      </c>
      <c r="D5" s="267">
        <f>SUM(D6:D10)</f>
        <v>0</v>
      </c>
      <c r="E5" s="323" t="str">
        <f t="shared" ref="E5:E68" si="0">IF(C5&gt;0,D5/C5-1,IF(C5&lt;0,-(D5/C5-1),""))</f>
        <v/>
      </c>
      <c r="F5" s="324" t="str">
        <f t="shared" ref="F5:F68" si="1">IF(LEN(A5)=3,"是",IF(B5&lt;&gt;"",IF(SUM(C5:D5)&lt;&gt;0,"是","否"),"是"))</f>
        <v>否</v>
      </c>
      <c r="G5" s="309" t="str">
        <f t="shared" ref="G5:G10" si="2">IF(LEN(A5)=3,"类",IF(LEN(A5)=5,"款","项"))</f>
        <v>款</v>
      </c>
    </row>
    <row r="6" s="302" customFormat="1" ht="36" hidden="1" customHeight="1" spans="1:7">
      <c r="A6" s="325" t="s">
        <v>2569</v>
      </c>
      <c r="B6" s="326" t="s">
        <v>2570</v>
      </c>
      <c r="C6" s="327"/>
      <c r="D6" s="327"/>
      <c r="E6" s="323" t="str">
        <f t="shared" si="0"/>
        <v/>
      </c>
      <c r="F6" s="324" t="str">
        <f t="shared" si="1"/>
        <v>否</v>
      </c>
      <c r="G6" s="309" t="str">
        <f t="shared" si="2"/>
        <v>项</v>
      </c>
    </row>
    <row r="7" s="302" customFormat="1" ht="36" hidden="1" customHeight="1" spans="1:7">
      <c r="A7" s="325" t="s">
        <v>2571</v>
      </c>
      <c r="B7" s="326" t="s">
        <v>2572</v>
      </c>
      <c r="C7" s="327"/>
      <c r="D7" s="327"/>
      <c r="E7" s="323" t="str">
        <f t="shared" si="0"/>
        <v/>
      </c>
      <c r="F7" s="324" t="str">
        <f t="shared" si="1"/>
        <v>否</v>
      </c>
      <c r="G7" s="309" t="str">
        <f t="shared" si="2"/>
        <v>项</v>
      </c>
    </row>
    <row r="8" s="302" customFormat="1" ht="36" hidden="1" customHeight="1" spans="1:7">
      <c r="A8" s="325" t="s">
        <v>2573</v>
      </c>
      <c r="B8" s="328" t="s">
        <v>2574</v>
      </c>
      <c r="C8" s="267"/>
      <c r="D8" s="267"/>
      <c r="E8" s="323" t="str">
        <f t="shared" si="0"/>
        <v/>
      </c>
      <c r="F8" s="324" t="str">
        <f t="shared" si="1"/>
        <v>否</v>
      </c>
      <c r="G8" s="309" t="str">
        <f t="shared" si="2"/>
        <v>项</v>
      </c>
    </row>
    <row r="9" s="302" customFormat="1" ht="36" hidden="1" customHeight="1" spans="1:7">
      <c r="A9" s="325" t="s">
        <v>2575</v>
      </c>
      <c r="B9" s="326" t="s">
        <v>2576</v>
      </c>
      <c r="C9" s="327"/>
      <c r="D9" s="327"/>
      <c r="E9" s="323" t="str">
        <f t="shared" si="0"/>
        <v/>
      </c>
      <c r="F9" s="324" t="str">
        <f t="shared" si="1"/>
        <v>否</v>
      </c>
      <c r="G9" s="309" t="str">
        <f t="shared" si="2"/>
        <v>项</v>
      </c>
    </row>
    <row r="10" s="302" customFormat="1" ht="36" hidden="1" customHeight="1" spans="1:7">
      <c r="A10" s="325" t="s">
        <v>2577</v>
      </c>
      <c r="B10" s="328" t="s">
        <v>2578</v>
      </c>
      <c r="C10" s="267"/>
      <c r="D10" s="267"/>
      <c r="E10" s="323" t="str">
        <f t="shared" si="0"/>
        <v/>
      </c>
      <c r="F10" s="324" t="str">
        <f t="shared" si="1"/>
        <v>否</v>
      </c>
      <c r="G10" s="309" t="str">
        <f t="shared" si="2"/>
        <v>项</v>
      </c>
    </row>
    <row r="11" s="302" customFormat="1" ht="36" hidden="1" customHeight="1" spans="1:7">
      <c r="A11" s="321" t="s">
        <v>2579</v>
      </c>
      <c r="B11" s="329" t="s">
        <v>2580</v>
      </c>
      <c r="C11" s="330">
        <f>SUM(C12:C16)</f>
        <v>0</v>
      </c>
      <c r="D11" s="330">
        <f>SUM(D12:D16)</f>
        <v>0</v>
      </c>
      <c r="E11" s="331" t="str">
        <f t="shared" si="0"/>
        <v/>
      </c>
      <c r="F11" s="324" t="str">
        <f t="shared" si="1"/>
        <v>否</v>
      </c>
      <c r="G11" s="309" t="str">
        <f t="shared" ref="G11:G39" si="3">IF(LEN(A11)=3,"类",IF(LEN(A11)=5,"款","项"))</f>
        <v>款</v>
      </c>
    </row>
    <row r="12" s="302" customFormat="1" ht="36" hidden="1" customHeight="1" spans="1:7">
      <c r="A12" s="325" t="s">
        <v>2581</v>
      </c>
      <c r="B12" s="326" t="s">
        <v>2582</v>
      </c>
      <c r="C12" s="327"/>
      <c r="D12" s="327"/>
      <c r="E12" s="323" t="str">
        <f t="shared" si="0"/>
        <v/>
      </c>
      <c r="F12" s="324" t="str">
        <f t="shared" si="1"/>
        <v>否</v>
      </c>
      <c r="G12" s="309" t="str">
        <f t="shared" si="3"/>
        <v>项</v>
      </c>
    </row>
    <row r="13" s="302" customFormat="1" ht="36" hidden="1" customHeight="1" spans="1:7">
      <c r="A13" s="325" t="s">
        <v>2583</v>
      </c>
      <c r="B13" s="326" t="s">
        <v>2584</v>
      </c>
      <c r="C13" s="327"/>
      <c r="D13" s="327"/>
      <c r="E13" s="323" t="str">
        <f t="shared" si="0"/>
        <v/>
      </c>
      <c r="F13" s="324" t="str">
        <f t="shared" si="1"/>
        <v>否</v>
      </c>
      <c r="G13" s="309" t="str">
        <f t="shared" si="3"/>
        <v>项</v>
      </c>
    </row>
    <row r="14" s="302" customFormat="1" ht="36" hidden="1" customHeight="1" spans="1:7">
      <c r="A14" s="325" t="s">
        <v>2585</v>
      </c>
      <c r="B14" s="326" t="s">
        <v>2586</v>
      </c>
      <c r="C14" s="327"/>
      <c r="D14" s="327"/>
      <c r="E14" s="323" t="str">
        <f t="shared" si="0"/>
        <v/>
      </c>
      <c r="F14" s="324" t="str">
        <f t="shared" si="1"/>
        <v>否</v>
      </c>
      <c r="G14" s="309" t="str">
        <f t="shared" si="3"/>
        <v>项</v>
      </c>
    </row>
    <row r="15" s="302" customFormat="1" ht="36" hidden="1" customHeight="1" spans="1:7">
      <c r="A15" s="325" t="s">
        <v>2587</v>
      </c>
      <c r="B15" s="326" t="s">
        <v>2588</v>
      </c>
      <c r="C15" s="327"/>
      <c r="D15" s="327"/>
      <c r="E15" s="323" t="str">
        <f t="shared" si="0"/>
        <v/>
      </c>
      <c r="F15" s="324" t="str">
        <f t="shared" si="1"/>
        <v>否</v>
      </c>
      <c r="G15" s="309" t="str">
        <f t="shared" si="3"/>
        <v>项</v>
      </c>
    </row>
    <row r="16" s="302" customFormat="1" ht="36" hidden="1" customHeight="1" spans="1:7">
      <c r="A16" s="325" t="s">
        <v>2589</v>
      </c>
      <c r="B16" s="326" t="s">
        <v>2590</v>
      </c>
      <c r="C16" s="327"/>
      <c r="D16" s="327"/>
      <c r="E16" s="323" t="str">
        <f t="shared" si="0"/>
        <v/>
      </c>
      <c r="F16" s="324" t="str">
        <f t="shared" si="1"/>
        <v>否</v>
      </c>
      <c r="G16" s="309" t="str">
        <f t="shared" si="3"/>
        <v>项</v>
      </c>
    </row>
    <row r="17" s="302" customFormat="1" ht="36" hidden="1" customHeight="1" spans="1:7">
      <c r="A17" s="321" t="s">
        <v>2591</v>
      </c>
      <c r="B17" s="329" t="s">
        <v>2592</v>
      </c>
      <c r="C17" s="330">
        <f>SUM(C18:C19)</f>
        <v>0</v>
      </c>
      <c r="D17" s="330">
        <f>SUM(D18:D19)</f>
        <v>0</v>
      </c>
      <c r="E17" s="331" t="str">
        <f t="shared" si="0"/>
        <v/>
      </c>
      <c r="F17" s="324" t="str">
        <f t="shared" si="1"/>
        <v>否</v>
      </c>
      <c r="G17" s="309" t="str">
        <f t="shared" si="3"/>
        <v>款</v>
      </c>
    </row>
    <row r="18" s="302" customFormat="1" ht="36" hidden="1" customHeight="1" spans="1:7">
      <c r="A18" s="325" t="s">
        <v>2593</v>
      </c>
      <c r="B18" s="326" t="s">
        <v>2594</v>
      </c>
      <c r="C18" s="327"/>
      <c r="D18" s="327"/>
      <c r="E18" s="323" t="str">
        <f t="shared" si="0"/>
        <v/>
      </c>
      <c r="F18" s="324" t="str">
        <f t="shared" si="1"/>
        <v>否</v>
      </c>
      <c r="G18" s="309" t="str">
        <f t="shared" si="3"/>
        <v>项</v>
      </c>
    </row>
    <row r="19" s="302" customFormat="1" ht="36" hidden="1" customHeight="1" spans="1:7">
      <c r="A19" s="325" t="s">
        <v>2595</v>
      </c>
      <c r="B19" s="326" t="s">
        <v>2596</v>
      </c>
      <c r="C19" s="327"/>
      <c r="D19" s="327"/>
      <c r="E19" s="323" t="str">
        <f t="shared" si="0"/>
        <v/>
      </c>
      <c r="F19" s="324" t="str">
        <f t="shared" si="1"/>
        <v>否</v>
      </c>
      <c r="G19" s="309" t="str">
        <f t="shared" si="3"/>
        <v>项</v>
      </c>
    </row>
    <row r="20" s="302" customFormat="1" ht="36" customHeight="1" spans="1:7">
      <c r="A20" s="321" t="s">
        <v>84</v>
      </c>
      <c r="B20" s="322" t="s">
        <v>2597</v>
      </c>
      <c r="C20" s="265">
        <f>SUM(C21,C25,C29)</f>
        <v>1190</v>
      </c>
      <c r="D20" s="265">
        <f>SUM(D21,D25,D29)</f>
        <v>0</v>
      </c>
      <c r="E20" s="331">
        <f t="shared" si="0"/>
        <v>-1</v>
      </c>
      <c r="F20" s="324" t="str">
        <f t="shared" si="1"/>
        <v>是</v>
      </c>
      <c r="G20" s="309" t="str">
        <f t="shared" si="3"/>
        <v>类</v>
      </c>
    </row>
    <row r="21" s="302" customFormat="1" ht="36" customHeight="1" spans="1:7">
      <c r="A21" s="321" t="s">
        <v>2598</v>
      </c>
      <c r="B21" s="329" t="s">
        <v>2599</v>
      </c>
      <c r="C21" s="330">
        <f>SUM(C22:C24)</f>
        <v>1190</v>
      </c>
      <c r="D21" s="330">
        <f>SUM(D22:D24)</f>
        <v>0</v>
      </c>
      <c r="E21" s="331">
        <f t="shared" si="0"/>
        <v>-1</v>
      </c>
      <c r="F21" s="324" t="str">
        <f t="shared" si="1"/>
        <v>是</v>
      </c>
      <c r="G21" s="309" t="str">
        <f t="shared" si="3"/>
        <v>款</v>
      </c>
    </row>
    <row r="22" s="302" customFormat="1" ht="36" customHeight="1" spans="1:7">
      <c r="A22" s="325" t="s">
        <v>2600</v>
      </c>
      <c r="B22" s="326" t="s">
        <v>2601</v>
      </c>
      <c r="C22" s="327">
        <v>590</v>
      </c>
      <c r="D22" s="327"/>
      <c r="E22" s="323">
        <f t="shared" si="0"/>
        <v>-1</v>
      </c>
      <c r="F22" s="324" t="str">
        <f t="shared" si="1"/>
        <v>是</v>
      </c>
      <c r="G22" s="309" t="str">
        <f t="shared" si="3"/>
        <v>项</v>
      </c>
    </row>
    <row r="23" s="302" customFormat="1" ht="36" customHeight="1" spans="1:7">
      <c r="A23" s="325" t="s">
        <v>2602</v>
      </c>
      <c r="B23" s="326" t="s">
        <v>2603</v>
      </c>
      <c r="C23" s="327">
        <v>600</v>
      </c>
      <c r="D23" s="327"/>
      <c r="E23" s="323">
        <f t="shared" si="0"/>
        <v>-1</v>
      </c>
      <c r="F23" s="324" t="str">
        <f t="shared" si="1"/>
        <v>是</v>
      </c>
      <c r="G23" s="309" t="str">
        <f t="shared" si="3"/>
        <v>项</v>
      </c>
    </row>
    <row r="24" s="302" customFormat="1" ht="36" hidden="1" customHeight="1" spans="1:7">
      <c r="A24" s="325" t="s">
        <v>2604</v>
      </c>
      <c r="B24" s="326" t="s">
        <v>2605</v>
      </c>
      <c r="C24" s="327"/>
      <c r="D24" s="327"/>
      <c r="E24" s="323" t="str">
        <f t="shared" si="0"/>
        <v/>
      </c>
      <c r="F24" s="324" t="str">
        <f t="shared" si="1"/>
        <v>否</v>
      </c>
      <c r="G24" s="309" t="str">
        <f t="shared" si="3"/>
        <v>项</v>
      </c>
    </row>
    <row r="25" s="302" customFormat="1" ht="36" hidden="1" customHeight="1" spans="1:7">
      <c r="A25" s="321" t="s">
        <v>2606</v>
      </c>
      <c r="B25" s="329" t="s">
        <v>2607</v>
      </c>
      <c r="C25" s="330">
        <f>SUM(C26:C28)</f>
        <v>0</v>
      </c>
      <c r="D25" s="330">
        <f>SUM(D26:D28)</f>
        <v>0</v>
      </c>
      <c r="E25" s="331" t="str">
        <f t="shared" si="0"/>
        <v/>
      </c>
      <c r="F25" s="324" t="str">
        <f t="shared" si="1"/>
        <v>否</v>
      </c>
      <c r="G25" s="309" t="str">
        <f t="shared" si="3"/>
        <v>款</v>
      </c>
    </row>
    <row r="26" s="302" customFormat="1" ht="36" hidden="1" customHeight="1" spans="1:7">
      <c r="A26" s="325" t="s">
        <v>2608</v>
      </c>
      <c r="B26" s="326" t="s">
        <v>2601</v>
      </c>
      <c r="C26" s="327"/>
      <c r="D26" s="327"/>
      <c r="E26" s="323" t="str">
        <f t="shared" si="0"/>
        <v/>
      </c>
      <c r="F26" s="324" t="str">
        <f t="shared" si="1"/>
        <v>否</v>
      </c>
      <c r="G26" s="309" t="str">
        <f t="shared" si="3"/>
        <v>项</v>
      </c>
    </row>
    <row r="27" s="302" customFormat="1" ht="36" hidden="1" customHeight="1" spans="1:7">
      <c r="A27" s="325" t="s">
        <v>2609</v>
      </c>
      <c r="B27" s="326" t="s">
        <v>2603</v>
      </c>
      <c r="C27" s="327"/>
      <c r="D27" s="327"/>
      <c r="E27" s="323" t="str">
        <f t="shared" si="0"/>
        <v/>
      </c>
      <c r="F27" s="324" t="str">
        <f t="shared" si="1"/>
        <v>否</v>
      </c>
      <c r="G27" s="309" t="str">
        <f t="shared" si="3"/>
        <v>项</v>
      </c>
    </row>
    <row r="28" s="302" customFormat="1" ht="36" hidden="1" customHeight="1" spans="1:7">
      <c r="A28" s="325" t="s">
        <v>2610</v>
      </c>
      <c r="B28" s="326" t="s">
        <v>2611</v>
      </c>
      <c r="C28" s="327"/>
      <c r="D28" s="327"/>
      <c r="E28" s="323" t="str">
        <f t="shared" si="0"/>
        <v/>
      </c>
      <c r="F28" s="324" t="str">
        <f t="shared" si="1"/>
        <v>否</v>
      </c>
      <c r="G28" s="309" t="str">
        <f t="shared" si="3"/>
        <v>项</v>
      </c>
    </row>
    <row r="29" s="305" customFormat="1" ht="36" hidden="1" customHeight="1" spans="1:7">
      <c r="A29" s="321" t="s">
        <v>2612</v>
      </c>
      <c r="B29" s="329" t="s">
        <v>2613</v>
      </c>
      <c r="C29" s="330">
        <f>SUM(C30:C31)</f>
        <v>0</v>
      </c>
      <c r="D29" s="330">
        <f>SUM(D30:D31)</f>
        <v>0</v>
      </c>
      <c r="E29" s="331" t="str">
        <f t="shared" si="0"/>
        <v/>
      </c>
      <c r="F29" s="324" t="str">
        <f t="shared" si="1"/>
        <v>否</v>
      </c>
      <c r="G29" s="309" t="str">
        <f t="shared" si="3"/>
        <v>款</v>
      </c>
    </row>
    <row r="30" s="302" customFormat="1" ht="36" hidden="1" customHeight="1" spans="1:7">
      <c r="A30" s="325" t="s">
        <v>2614</v>
      </c>
      <c r="B30" s="326" t="s">
        <v>2603</v>
      </c>
      <c r="C30" s="327"/>
      <c r="D30" s="327"/>
      <c r="E30" s="323" t="str">
        <f t="shared" si="0"/>
        <v/>
      </c>
      <c r="F30" s="324" t="str">
        <f t="shared" si="1"/>
        <v>否</v>
      </c>
      <c r="G30" s="309" t="str">
        <f t="shared" si="3"/>
        <v>项</v>
      </c>
    </row>
    <row r="31" s="302" customFormat="1" ht="36" hidden="1" customHeight="1" spans="1:7">
      <c r="A31" s="325" t="s">
        <v>2615</v>
      </c>
      <c r="B31" s="326" t="s">
        <v>2616</v>
      </c>
      <c r="C31" s="327"/>
      <c r="D31" s="327"/>
      <c r="E31" s="323" t="str">
        <f t="shared" si="0"/>
        <v/>
      </c>
      <c r="F31" s="324" t="str">
        <f t="shared" si="1"/>
        <v>否</v>
      </c>
      <c r="G31" s="309" t="str">
        <f t="shared" si="3"/>
        <v>项</v>
      </c>
    </row>
    <row r="32" s="302" customFormat="1" ht="36" customHeight="1" spans="1:7">
      <c r="A32" s="321">
        <v>210</v>
      </c>
      <c r="B32" s="321" t="s">
        <v>2617</v>
      </c>
      <c r="C32" s="330">
        <f>SUM(C33)</f>
        <v>0</v>
      </c>
      <c r="D32" s="330">
        <f>SUM(D33)</f>
        <v>1600</v>
      </c>
      <c r="E32" s="331" t="str">
        <f t="shared" si="0"/>
        <v/>
      </c>
      <c r="F32" s="324" t="str">
        <f t="shared" si="1"/>
        <v>是</v>
      </c>
      <c r="G32" s="309" t="str">
        <f t="shared" si="3"/>
        <v>类</v>
      </c>
    </row>
    <row r="33" s="302" customFormat="1" ht="36" customHeight="1" spans="1:7">
      <c r="A33" s="325">
        <v>21098</v>
      </c>
      <c r="B33" s="325" t="s">
        <v>3057</v>
      </c>
      <c r="C33" s="327">
        <f>SUM(C34:C38)</f>
        <v>0</v>
      </c>
      <c r="D33" s="327">
        <f>SUM(D34:D38)</f>
        <v>1600</v>
      </c>
      <c r="E33" s="323" t="str">
        <f t="shared" si="0"/>
        <v/>
      </c>
      <c r="F33" s="324" t="str">
        <f t="shared" si="1"/>
        <v>是</v>
      </c>
      <c r="G33" s="309" t="str">
        <f t="shared" si="3"/>
        <v>款</v>
      </c>
    </row>
    <row r="34" s="302" customFormat="1" ht="36" hidden="1" customHeight="1" spans="1:7">
      <c r="A34" s="325">
        <v>2109801</v>
      </c>
      <c r="B34" s="325" t="s">
        <v>3058</v>
      </c>
      <c r="C34" s="327"/>
      <c r="D34" s="327"/>
      <c r="E34" s="323" t="str">
        <f t="shared" si="0"/>
        <v/>
      </c>
      <c r="F34" s="324" t="str">
        <f t="shared" si="1"/>
        <v>否</v>
      </c>
      <c r="G34" s="309" t="str">
        <f t="shared" si="3"/>
        <v>项</v>
      </c>
    </row>
    <row r="35" s="302" customFormat="1" ht="36" hidden="1" customHeight="1" spans="1:7">
      <c r="A35" s="325">
        <v>2109802</v>
      </c>
      <c r="B35" s="325" t="s">
        <v>3059</v>
      </c>
      <c r="C35" s="327"/>
      <c r="D35" s="327"/>
      <c r="E35" s="323" t="str">
        <f t="shared" si="0"/>
        <v/>
      </c>
      <c r="F35" s="324" t="str">
        <f t="shared" si="1"/>
        <v>否</v>
      </c>
      <c r="G35" s="309" t="str">
        <f t="shared" si="3"/>
        <v>项</v>
      </c>
    </row>
    <row r="36" s="302" customFormat="1" ht="36" hidden="1" customHeight="1" spans="1:7">
      <c r="A36" s="325">
        <v>2109803</v>
      </c>
      <c r="B36" s="325" t="s">
        <v>3060</v>
      </c>
      <c r="C36" s="327"/>
      <c r="D36" s="327"/>
      <c r="E36" s="323" t="str">
        <f t="shared" si="0"/>
        <v/>
      </c>
      <c r="F36" s="324" t="str">
        <f t="shared" si="1"/>
        <v>否</v>
      </c>
      <c r="G36" s="309" t="str">
        <f t="shared" si="3"/>
        <v>项</v>
      </c>
    </row>
    <row r="37" s="302" customFormat="1" ht="36" hidden="1" customHeight="1" spans="1:7">
      <c r="A37" s="325">
        <v>2109804</v>
      </c>
      <c r="B37" s="325" t="s">
        <v>3061</v>
      </c>
      <c r="C37" s="327"/>
      <c r="D37" s="327"/>
      <c r="E37" s="323" t="str">
        <f t="shared" si="0"/>
        <v/>
      </c>
      <c r="F37" s="324" t="str">
        <f t="shared" si="1"/>
        <v>否</v>
      </c>
      <c r="G37" s="309" t="str">
        <f t="shared" si="3"/>
        <v>项</v>
      </c>
    </row>
    <row r="38" s="302" customFormat="1" ht="36" customHeight="1" spans="1:7">
      <c r="A38" s="325">
        <v>2109899</v>
      </c>
      <c r="B38" s="325" t="s">
        <v>3062</v>
      </c>
      <c r="C38" s="327"/>
      <c r="D38" s="327">
        <v>1600</v>
      </c>
      <c r="E38" s="323" t="str">
        <f t="shared" si="0"/>
        <v/>
      </c>
      <c r="F38" s="324" t="str">
        <f t="shared" si="1"/>
        <v>是</v>
      </c>
      <c r="G38" s="309" t="str">
        <f t="shared" si="3"/>
        <v>项</v>
      </c>
    </row>
    <row r="39" s="302" customFormat="1" ht="36" customHeight="1" spans="1:7">
      <c r="A39" s="321" t="s">
        <v>88</v>
      </c>
      <c r="B39" s="322" t="s">
        <v>2624</v>
      </c>
      <c r="C39" s="265">
        <f>SUM(C40,C45)</f>
        <v>0</v>
      </c>
      <c r="D39" s="265">
        <f>SUM(D40,D45)</f>
        <v>0</v>
      </c>
      <c r="E39" s="331" t="str">
        <f t="shared" si="0"/>
        <v/>
      </c>
      <c r="F39" s="324" t="str">
        <f t="shared" si="1"/>
        <v>是</v>
      </c>
      <c r="G39" s="309" t="str">
        <f t="shared" si="3"/>
        <v>类</v>
      </c>
    </row>
    <row r="40" s="302" customFormat="1" ht="36" hidden="1" customHeight="1" spans="1:7">
      <c r="A40" s="321" t="s">
        <v>2625</v>
      </c>
      <c r="B40" s="329" t="s">
        <v>2626</v>
      </c>
      <c r="C40" s="330">
        <f>SUM(C41:C44)</f>
        <v>0</v>
      </c>
      <c r="D40" s="330">
        <f>SUM(D41:D44)</f>
        <v>0</v>
      </c>
      <c r="E40" s="331" t="str">
        <f t="shared" si="0"/>
        <v/>
      </c>
      <c r="F40" s="324" t="str">
        <f t="shared" si="1"/>
        <v>否</v>
      </c>
      <c r="G40" s="309" t="str">
        <f t="shared" ref="G40:G103" si="4">IF(LEN(A40)=3,"类",IF(LEN(A40)=5,"款","项"))</f>
        <v>款</v>
      </c>
    </row>
    <row r="41" s="302" customFormat="1" ht="36" hidden="1" customHeight="1" spans="1:7">
      <c r="A41" s="325">
        <v>2116001</v>
      </c>
      <c r="B41" s="326" t="s">
        <v>2627</v>
      </c>
      <c r="C41" s="327">
        <f>SUM(C42:C49)</f>
        <v>0</v>
      </c>
      <c r="D41" s="327">
        <f>SUM(D42:D49)</f>
        <v>0</v>
      </c>
      <c r="E41" s="323" t="str">
        <f t="shared" si="0"/>
        <v/>
      </c>
      <c r="F41" s="324" t="str">
        <f t="shared" si="1"/>
        <v>否</v>
      </c>
      <c r="G41" s="309" t="str">
        <f t="shared" si="4"/>
        <v>项</v>
      </c>
    </row>
    <row r="42" s="302" customFormat="1" ht="36" hidden="1" customHeight="1" spans="1:7">
      <c r="A42" s="325">
        <v>2116002</v>
      </c>
      <c r="B42" s="326" t="s">
        <v>2628</v>
      </c>
      <c r="C42" s="327"/>
      <c r="D42" s="327"/>
      <c r="E42" s="323" t="str">
        <f t="shared" si="0"/>
        <v/>
      </c>
      <c r="F42" s="324" t="str">
        <f t="shared" si="1"/>
        <v>否</v>
      </c>
      <c r="G42" s="309" t="str">
        <f t="shared" si="4"/>
        <v>项</v>
      </c>
    </row>
    <row r="43" s="302" customFormat="1" ht="36" hidden="1" customHeight="1" spans="1:7">
      <c r="A43" s="325">
        <v>2116003</v>
      </c>
      <c r="B43" s="326" t="s">
        <v>2629</v>
      </c>
      <c r="C43" s="327"/>
      <c r="D43" s="327"/>
      <c r="E43" s="323" t="str">
        <f t="shared" si="0"/>
        <v/>
      </c>
      <c r="F43" s="324" t="str">
        <f t="shared" si="1"/>
        <v>否</v>
      </c>
      <c r="G43" s="309" t="str">
        <f t="shared" si="4"/>
        <v>项</v>
      </c>
    </row>
    <row r="44" s="305" customFormat="1" ht="36" hidden="1" customHeight="1" spans="1:7">
      <c r="A44" s="325">
        <v>2116099</v>
      </c>
      <c r="B44" s="326" t="s">
        <v>2630</v>
      </c>
      <c r="C44" s="327"/>
      <c r="D44" s="327"/>
      <c r="E44" s="323" t="str">
        <f t="shared" si="0"/>
        <v/>
      </c>
      <c r="F44" s="324" t="str">
        <f t="shared" si="1"/>
        <v>否</v>
      </c>
      <c r="G44" s="309" t="str">
        <f t="shared" si="4"/>
        <v>项</v>
      </c>
    </row>
    <row r="45" s="302" customFormat="1" ht="36" hidden="1" customHeight="1" spans="1:7">
      <c r="A45" s="321">
        <v>21161</v>
      </c>
      <c r="B45" s="329" t="s">
        <v>2631</v>
      </c>
      <c r="C45" s="330">
        <f>SUM(C46:C49)</f>
        <v>0</v>
      </c>
      <c r="D45" s="330">
        <f>SUM(D46:D49)</f>
        <v>0</v>
      </c>
      <c r="E45" s="331" t="str">
        <f t="shared" si="0"/>
        <v/>
      </c>
      <c r="F45" s="324" t="str">
        <f t="shared" si="1"/>
        <v>否</v>
      </c>
      <c r="G45" s="309" t="str">
        <f t="shared" si="4"/>
        <v>款</v>
      </c>
    </row>
    <row r="46" s="302" customFormat="1" ht="36" hidden="1" customHeight="1" spans="1:7">
      <c r="A46" s="325">
        <v>2116101</v>
      </c>
      <c r="B46" s="326" t="s">
        <v>2632</v>
      </c>
      <c r="C46" s="327"/>
      <c r="D46" s="327"/>
      <c r="E46" s="323" t="str">
        <f t="shared" si="0"/>
        <v/>
      </c>
      <c r="F46" s="324" t="str">
        <f t="shared" si="1"/>
        <v>否</v>
      </c>
      <c r="G46" s="309" t="str">
        <f t="shared" si="4"/>
        <v>项</v>
      </c>
    </row>
    <row r="47" s="302" customFormat="1" ht="36" hidden="1" customHeight="1" spans="1:7">
      <c r="A47" s="325">
        <v>2116102</v>
      </c>
      <c r="B47" s="326" t="s">
        <v>2633</v>
      </c>
      <c r="C47" s="327"/>
      <c r="D47" s="327"/>
      <c r="E47" s="323" t="str">
        <f t="shared" si="0"/>
        <v/>
      </c>
      <c r="F47" s="324" t="str">
        <f t="shared" si="1"/>
        <v>否</v>
      </c>
      <c r="G47" s="309" t="str">
        <f t="shared" si="4"/>
        <v>项</v>
      </c>
    </row>
    <row r="48" s="302" customFormat="1" ht="36" hidden="1" customHeight="1" spans="1:7">
      <c r="A48" s="325">
        <v>2116103</v>
      </c>
      <c r="B48" s="326" t="s">
        <v>2634</v>
      </c>
      <c r="C48" s="327"/>
      <c r="D48" s="327"/>
      <c r="E48" s="323" t="str">
        <f t="shared" si="0"/>
        <v/>
      </c>
      <c r="F48" s="324" t="str">
        <f t="shared" si="1"/>
        <v>否</v>
      </c>
      <c r="G48" s="309" t="str">
        <f t="shared" si="4"/>
        <v>项</v>
      </c>
    </row>
    <row r="49" s="302" customFormat="1" ht="36" hidden="1" customHeight="1" spans="1:7">
      <c r="A49" s="325">
        <v>2116104</v>
      </c>
      <c r="B49" s="326" t="s">
        <v>2635</v>
      </c>
      <c r="C49" s="327"/>
      <c r="D49" s="327"/>
      <c r="E49" s="323" t="str">
        <f t="shared" si="0"/>
        <v/>
      </c>
      <c r="F49" s="324" t="str">
        <f t="shared" si="1"/>
        <v>否</v>
      </c>
      <c r="G49" s="309" t="str">
        <f t="shared" si="4"/>
        <v>项</v>
      </c>
    </row>
    <row r="50" s="302" customFormat="1" ht="36" customHeight="1" spans="1:7">
      <c r="A50" s="321" t="s">
        <v>90</v>
      </c>
      <c r="B50" s="322" t="s">
        <v>2636</v>
      </c>
      <c r="C50" s="265">
        <f>SUM(C51,C67,C71,C72,C78,C82,C86,C90,C96,C99,)</f>
        <v>1550</v>
      </c>
      <c r="D50" s="265">
        <f>SUM(D51,D67,D71,D72,D78,D82,D86,D90,D96,D99,)</f>
        <v>1026</v>
      </c>
      <c r="E50" s="331">
        <f t="shared" si="0"/>
        <v>-0.338</v>
      </c>
      <c r="F50" s="324" t="str">
        <f t="shared" si="1"/>
        <v>是</v>
      </c>
      <c r="G50" s="309" t="str">
        <f t="shared" si="4"/>
        <v>类</v>
      </c>
    </row>
    <row r="51" s="302" customFormat="1" ht="36" customHeight="1" spans="1:7">
      <c r="A51" s="321" t="s">
        <v>2637</v>
      </c>
      <c r="B51" s="322" t="s">
        <v>2638</v>
      </c>
      <c r="C51" s="265">
        <f>SUM(C52:C66)</f>
        <v>1550</v>
      </c>
      <c r="D51" s="265">
        <f>SUM(D52:D66)</f>
        <v>1026</v>
      </c>
      <c r="E51" s="331">
        <f t="shared" si="0"/>
        <v>-0.338</v>
      </c>
      <c r="F51" s="324" t="str">
        <f t="shared" si="1"/>
        <v>是</v>
      </c>
      <c r="G51" s="309" t="str">
        <f t="shared" si="4"/>
        <v>款</v>
      </c>
    </row>
    <row r="52" s="302" customFormat="1" ht="36" hidden="1" customHeight="1" spans="1:7">
      <c r="A52" s="325" t="s">
        <v>2639</v>
      </c>
      <c r="B52" s="326" t="s">
        <v>2640</v>
      </c>
      <c r="C52" s="327"/>
      <c r="D52" s="327"/>
      <c r="E52" s="323" t="str">
        <f t="shared" si="0"/>
        <v/>
      </c>
      <c r="F52" s="324" t="str">
        <f t="shared" si="1"/>
        <v>否</v>
      </c>
      <c r="G52" s="309" t="str">
        <f t="shared" si="4"/>
        <v>项</v>
      </c>
    </row>
    <row r="53" s="302" customFormat="1" ht="36" hidden="1" customHeight="1" spans="1:7">
      <c r="A53" s="325" t="s">
        <v>2641</v>
      </c>
      <c r="B53" s="326" t="s">
        <v>2642</v>
      </c>
      <c r="C53" s="327"/>
      <c r="D53" s="327"/>
      <c r="E53" s="323" t="str">
        <f t="shared" si="0"/>
        <v/>
      </c>
      <c r="F53" s="324" t="str">
        <f t="shared" si="1"/>
        <v>否</v>
      </c>
      <c r="G53" s="309" t="str">
        <f t="shared" si="4"/>
        <v>项</v>
      </c>
    </row>
    <row r="54" s="302" customFormat="1" ht="36" hidden="1" customHeight="1" spans="1:7">
      <c r="A54" s="325" t="s">
        <v>2643</v>
      </c>
      <c r="B54" s="326" t="s">
        <v>2644</v>
      </c>
      <c r="C54" s="327"/>
      <c r="D54" s="327"/>
      <c r="E54" s="323" t="str">
        <f t="shared" si="0"/>
        <v/>
      </c>
      <c r="F54" s="324" t="str">
        <f t="shared" si="1"/>
        <v>否</v>
      </c>
      <c r="G54" s="309" t="str">
        <f t="shared" si="4"/>
        <v>项</v>
      </c>
    </row>
    <row r="55" s="302" customFormat="1" ht="36" hidden="1" customHeight="1" spans="1:7">
      <c r="A55" s="325" t="s">
        <v>2645</v>
      </c>
      <c r="B55" s="326" t="s">
        <v>2646</v>
      </c>
      <c r="C55" s="327"/>
      <c r="D55" s="327"/>
      <c r="E55" s="323" t="str">
        <f t="shared" si="0"/>
        <v/>
      </c>
      <c r="F55" s="324" t="str">
        <f t="shared" si="1"/>
        <v>否</v>
      </c>
      <c r="G55" s="309" t="str">
        <f t="shared" si="4"/>
        <v>项</v>
      </c>
    </row>
    <row r="56" s="302" customFormat="1" ht="36" hidden="1" customHeight="1" spans="1:7">
      <c r="A56" s="325" t="s">
        <v>2647</v>
      </c>
      <c r="B56" s="326" t="s">
        <v>2648</v>
      </c>
      <c r="C56" s="327"/>
      <c r="D56" s="327"/>
      <c r="E56" s="323" t="str">
        <f t="shared" si="0"/>
        <v/>
      </c>
      <c r="F56" s="324" t="str">
        <f t="shared" si="1"/>
        <v>否</v>
      </c>
      <c r="G56" s="309" t="str">
        <f t="shared" si="4"/>
        <v>项</v>
      </c>
    </row>
    <row r="57" s="302" customFormat="1" ht="36" hidden="1" customHeight="1" spans="1:7">
      <c r="A57" s="325" t="s">
        <v>2649</v>
      </c>
      <c r="B57" s="326" t="s">
        <v>2650</v>
      </c>
      <c r="C57" s="327"/>
      <c r="D57" s="327"/>
      <c r="E57" s="323" t="str">
        <f t="shared" si="0"/>
        <v/>
      </c>
      <c r="F57" s="324" t="str">
        <f t="shared" si="1"/>
        <v>否</v>
      </c>
      <c r="G57" s="309" t="str">
        <f t="shared" si="4"/>
        <v>项</v>
      </c>
    </row>
    <row r="58" s="302" customFormat="1" ht="36" hidden="1" customHeight="1" spans="1:7">
      <c r="A58" s="325" t="s">
        <v>2651</v>
      </c>
      <c r="B58" s="326" t="s">
        <v>2652</v>
      </c>
      <c r="C58" s="327"/>
      <c r="D58" s="327"/>
      <c r="E58" s="323" t="str">
        <f t="shared" si="0"/>
        <v/>
      </c>
      <c r="F58" s="324" t="str">
        <f t="shared" si="1"/>
        <v>否</v>
      </c>
      <c r="G58" s="309" t="str">
        <f t="shared" si="4"/>
        <v>项</v>
      </c>
    </row>
    <row r="59" s="302" customFormat="1" ht="36" hidden="1" customHeight="1" spans="1:7">
      <c r="A59" s="325" t="s">
        <v>2653</v>
      </c>
      <c r="B59" s="326" t="s">
        <v>2654</v>
      </c>
      <c r="C59" s="327"/>
      <c r="D59" s="327"/>
      <c r="E59" s="323" t="str">
        <f t="shared" si="0"/>
        <v/>
      </c>
      <c r="F59" s="324" t="str">
        <f t="shared" si="1"/>
        <v>否</v>
      </c>
      <c r="G59" s="309" t="str">
        <f t="shared" si="4"/>
        <v>项</v>
      </c>
    </row>
    <row r="60" s="302" customFormat="1" ht="36" hidden="1" customHeight="1" spans="1:7">
      <c r="A60" s="325" t="s">
        <v>2655</v>
      </c>
      <c r="B60" s="326" t="s">
        <v>2656</v>
      </c>
      <c r="C60" s="327"/>
      <c r="D60" s="327"/>
      <c r="E60" s="323" t="str">
        <f t="shared" si="0"/>
        <v/>
      </c>
      <c r="F60" s="324" t="str">
        <f t="shared" si="1"/>
        <v>否</v>
      </c>
      <c r="G60" s="309" t="str">
        <f t="shared" si="4"/>
        <v>项</v>
      </c>
    </row>
    <row r="61" s="302" customFormat="1" ht="36" hidden="1" customHeight="1" spans="1:7">
      <c r="A61" s="325" t="s">
        <v>2657</v>
      </c>
      <c r="B61" s="326" t="s">
        <v>2658</v>
      </c>
      <c r="C61" s="327"/>
      <c r="D61" s="327"/>
      <c r="E61" s="323" t="str">
        <f t="shared" si="0"/>
        <v/>
      </c>
      <c r="F61" s="324" t="str">
        <f t="shared" si="1"/>
        <v>否</v>
      </c>
      <c r="G61" s="309" t="str">
        <f t="shared" si="4"/>
        <v>项</v>
      </c>
    </row>
    <row r="62" s="302" customFormat="1" ht="36" hidden="1" customHeight="1" spans="1:7">
      <c r="A62" s="325" t="s">
        <v>2659</v>
      </c>
      <c r="B62" s="326" t="s">
        <v>2660</v>
      </c>
      <c r="C62" s="327"/>
      <c r="D62" s="327"/>
      <c r="E62" s="323" t="str">
        <f t="shared" si="0"/>
        <v/>
      </c>
      <c r="F62" s="324" t="str">
        <f t="shared" si="1"/>
        <v>否</v>
      </c>
      <c r="G62" s="309" t="str">
        <f t="shared" si="4"/>
        <v>项</v>
      </c>
    </row>
    <row r="63" s="302" customFormat="1" ht="36" customHeight="1" spans="1:7">
      <c r="A63" s="325" t="s">
        <v>3063</v>
      </c>
      <c r="B63" s="325" t="s">
        <v>3064</v>
      </c>
      <c r="C63" s="327"/>
      <c r="D63" s="327">
        <v>954</v>
      </c>
      <c r="E63" s="323" t="str">
        <f t="shared" si="0"/>
        <v/>
      </c>
      <c r="F63" s="324" t="str">
        <f t="shared" si="1"/>
        <v>是</v>
      </c>
      <c r="G63" s="309" t="str">
        <f t="shared" si="4"/>
        <v>项</v>
      </c>
    </row>
    <row r="64" s="302" customFormat="1" ht="36" customHeight="1" spans="1:7">
      <c r="A64" s="325" t="s">
        <v>2662</v>
      </c>
      <c r="B64" s="325" t="s">
        <v>2663</v>
      </c>
      <c r="C64" s="327"/>
      <c r="D64" s="327">
        <v>72</v>
      </c>
      <c r="E64" s="323" t="str">
        <f t="shared" si="0"/>
        <v/>
      </c>
      <c r="F64" s="324" t="str">
        <f t="shared" si="1"/>
        <v>是</v>
      </c>
      <c r="G64" s="309" t="str">
        <f t="shared" si="4"/>
        <v>项</v>
      </c>
    </row>
    <row r="65" s="302" customFormat="1" ht="36" hidden="1" customHeight="1" spans="1:7">
      <c r="A65" s="325" t="s">
        <v>2664</v>
      </c>
      <c r="B65" s="325" t="s">
        <v>2665</v>
      </c>
      <c r="C65" s="327"/>
      <c r="D65" s="327"/>
      <c r="E65" s="323" t="str">
        <f t="shared" si="0"/>
        <v/>
      </c>
      <c r="F65" s="324" t="str">
        <f t="shared" si="1"/>
        <v>否</v>
      </c>
      <c r="G65" s="309" t="str">
        <f t="shared" si="4"/>
        <v>项</v>
      </c>
    </row>
    <row r="66" s="302" customFormat="1" ht="36" customHeight="1" spans="1:7">
      <c r="A66" s="325" t="s">
        <v>2666</v>
      </c>
      <c r="B66" s="328" t="s">
        <v>2667</v>
      </c>
      <c r="C66" s="267">
        <v>1550</v>
      </c>
      <c r="D66" s="267"/>
      <c r="E66" s="323">
        <f t="shared" si="0"/>
        <v>-1</v>
      </c>
      <c r="F66" s="324" t="str">
        <f t="shared" si="1"/>
        <v>是</v>
      </c>
      <c r="G66" s="309" t="str">
        <f t="shared" si="4"/>
        <v>项</v>
      </c>
    </row>
    <row r="67" s="302" customFormat="1" ht="36" hidden="1" customHeight="1" spans="1:7">
      <c r="A67" s="321" t="s">
        <v>2668</v>
      </c>
      <c r="B67" s="329" t="s">
        <v>2669</v>
      </c>
      <c r="C67" s="330">
        <f>SUM(C68:C70)</f>
        <v>0</v>
      </c>
      <c r="D67" s="330">
        <f>SUM(D68:D70)</f>
        <v>0</v>
      </c>
      <c r="E67" s="331" t="str">
        <f t="shared" si="0"/>
        <v/>
      </c>
      <c r="F67" s="324" t="str">
        <f t="shared" si="1"/>
        <v>否</v>
      </c>
      <c r="G67" s="309" t="str">
        <f t="shared" si="4"/>
        <v>款</v>
      </c>
    </row>
    <row r="68" s="302" customFormat="1" ht="36" hidden="1" customHeight="1" spans="1:7">
      <c r="A68" s="325" t="s">
        <v>2670</v>
      </c>
      <c r="B68" s="326" t="s">
        <v>2640</v>
      </c>
      <c r="C68" s="327"/>
      <c r="D68" s="327"/>
      <c r="E68" s="323" t="str">
        <f t="shared" si="0"/>
        <v/>
      </c>
      <c r="F68" s="324" t="str">
        <f t="shared" si="1"/>
        <v>否</v>
      </c>
      <c r="G68" s="309" t="str">
        <f t="shared" si="4"/>
        <v>项</v>
      </c>
    </row>
    <row r="69" s="302" customFormat="1" ht="36" hidden="1" customHeight="1" spans="1:7">
      <c r="A69" s="325" t="s">
        <v>2671</v>
      </c>
      <c r="B69" s="326" t="s">
        <v>2642</v>
      </c>
      <c r="C69" s="327"/>
      <c r="D69" s="327"/>
      <c r="E69" s="323" t="str">
        <f t="shared" ref="E69:E132" si="5">IF(C69&gt;0,D69/C69-1,IF(C69&lt;0,-(D69/C69-1),""))</f>
        <v/>
      </c>
      <c r="F69" s="324" t="str">
        <f t="shared" ref="F69:F132" si="6">IF(LEN(A69)=3,"是",IF(B69&lt;&gt;"",IF(SUM(C69:D69)&lt;&gt;0,"是","否"),"是"))</f>
        <v>否</v>
      </c>
      <c r="G69" s="309" t="str">
        <f t="shared" si="4"/>
        <v>项</v>
      </c>
    </row>
    <row r="70" s="302" customFormat="1" ht="36" hidden="1" customHeight="1" spans="1:7">
      <c r="A70" s="325" t="s">
        <v>2672</v>
      </c>
      <c r="B70" s="326" t="s">
        <v>2673</v>
      </c>
      <c r="C70" s="327"/>
      <c r="D70" s="327"/>
      <c r="E70" s="323" t="str">
        <f t="shared" si="5"/>
        <v/>
      </c>
      <c r="F70" s="324" t="str">
        <f t="shared" si="6"/>
        <v>否</v>
      </c>
      <c r="G70" s="309" t="str">
        <f t="shared" si="4"/>
        <v>项</v>
      </c>
    </row>
    <row r="71" s="302" customFormat="1" ht="36" hidden="1" customHeight="1" spans="1:7">
      <c r="A71" s="321" t="s">
        <v>2674</v>
      </c>
      <c r="B71" s="329" t="s">
        <v>2675</v>
      </c>
      <c r="C71" s="330"/>
      <c r="D71" s="330"/>
      <c r="E71" s="331" t="str">
        <f t="shared" si="5"/>
        <v/>
      </c>
      <c r="F71" s="324" t="str">
        <f t="shared" si="6"/>
        <v>否</v>
      </c>
      <c r="G71" s="309" t="str">
        <f t="shared" si="4"/>
        <v>款</v>
      </c>
    </row>
    <row r="72" s="302" customFormat="1" ht="36" hidden="1" customHeight="1" spans="1:7">
      <c r="A72" s="321" t="s">
        <v>2676</v>
      </c>
      <c r="B72" s="329" t="s">
        <v>2677</v>
      </c>
      <c r="C72" s="330">
        <f>SUM(C73:C77)</f>
        <v>0</v>
      </c>
      <c r="D72" s="330">
        <f>SUM(D73:D77)</f>
        <v>0</v>
      </c>
      <c r="E72" s="331" t="str">
        <f t="shared" si="5"/>
        <v/>
      </c>
      <c r="F72" s="324" t="str">
        <f t="shared" si="6"/>
        <v>否</v>
      </c>
      <c r="G72" s="309" t="str">
        <f t="shared" si="4"/>
        <v>款</v>
      </c>
    </row>
    <row r="73" s="302" customFormat="1" ht="36" hidden="1" customHeight="1" spans="1:7">
      <c r="A73" s="325" t="s">
        <v>2678</v>
      </c>
      <c r="B73" s="326" t="s">
        <v>2679</v>
      </c>
      <c r="C73" s="327"/>
      <c r="D73" s="327"/>
      <c r="E73" s="323" t="str">
        <f t="shared" si="5"/>
        <v/>
      </c>
      <c r="F73" s="324" t="str">
        <f t="shared" si="6"/>
        <v>否</v>
      </c>
      <c r="G73" s="309" t="str">
        <f t="shared" si="4"/>
        <v>项</v>
      </c>
    </row>
    <row r="74" s="302" customFormat="1" ht="36" hidden="1" customHeight="1" spans="1:7">
      <c r="A74" s="325" t="s">
        <v>2680</v>
      </c>
      <c r="B74" s="326" t="s">
        <v>2681</v>
      </c>
      <c r="C74" s="327"/>
      <c r="D74" s="327"/>
      <c r="E74" s="323" t="str">
        <f t="shared" si="5"/>
        <v/>
      </c>
      <c r="F74" s="324" t="str">
        <f t="shared" si="6"/>
        <v>否</v>
      </c>
      <c r="G74" s="309" t="str">
        <f t="shared" si="4"/>
        <v>项</v>
      </c>
    </row>
    <row r="75" s="302" customFormat="1" ht="36" hidden="1" customHeight="1" spans="1:7">
      <c r="A75" s="325" t="s">
        <v>2682</v>
      </c>
      <c r="B75" s="326" t="s">
        <v>2683</v>
      </c>
      <c r="C75" s="327"/>
      <c r="D75" s="327"/>
      <c r="E75" s="323" t="str">
        <f t="shared" si="5"/>
        <v/>
      </c>
      <c r="F75" s="324" t="str">
        <f t="shared" si="6"/>
        <v>否</v>
      </c>
      <c r="G75" s="309" t="str">
        <f t="shared" si="4"/>
        <v>项</v>
      </c>
    </row>
    <row r="76" s="302" customFormat="1" ht="36" hidden="1" customHeight="1" spans="1:7">
      <c r="A76" s="325" t="s">
        <v>2684</v>
      </c>
      <c r="B76" s="326" t="s">
        <v>2685</v>
      </c>
      <c r="C76" s="327"/>
      <c r="D76" s="327"/>
      <c r="E76" s="323" t="str">
        <f t="shared" si="5"/>
        <v/>
      </c>
      <c r="F76" s="324" t="str">
        <f t="shared" si="6"/>
        <v>否</v>
      </c>
      <c r="G76" s="309" t="str">
        <f t="shared" si="4"/>
        <v>项</v>
      </c>
    </row>
    <row r="77" s="302" customFormat="1" ht="36" hidden="1" customHeight="1" spans="1:7">
      <c r="A77" s="325" t="s">
        <v>2686</v>
      </c>
      <c r="B77" s="326" t="s">
        <v>2687</v>
      </c>
      <c r="C77" s="327"/>
      <c r="D77" s="327"/>
      <c r="E77" s="323" t="str">
        <f t="shared" si="5"/>
        <v/>
      </c>
      <c r="F77" s="324" t="str">
        <f t="shared" si="6"/>
        <v>否</v>
      </c>
      <c r="G77" s="309" t="str">
        <f t="shared" si="4"/>
        <v>项</v>
      </c>
    </row>
    <row r="78" s="302" customFormat="1" ht="36" hidden="1" customHeight="1" spans="1:7">
      <c r="A78" s="321" t="s">
        <v>2688</v>
      </c>
      <c r="B78" s="329" t="s">
        <v>2689</v>
      </c>
      <c r="C78" s="330">
        <f>SUM(C79:C81)</f>
        <v>0</v>
      </c>
      <c r="D78" s="330">
        <f>SUM(D79:D81)</f>
        <v>0</v>
      </c>
      <c r="E78" s="331" t="str">
        <f t="shared" si="5"/>
        <v/>
      </c>
      <c r="F78" s="324" t="str">
        <f t="shared" si="6"/>
        <v>否</v>
      </c>
      <c r="G78" s="309" t="str">
        <f t="shared" si="4"/>
        <v>款</v>
      </c>
    </row>
    <row r="79" s="302" customFormat="1" ht="36" hidden="1" customHeight="1" spans="1:7">
      <c r="A79" s="325" t="s">
        <v>2690</v>
      </c>
      <c r="B79" s="326" t="s">
        <v>2691</v>
      </c>
      <c r="C79" s="327"/>
      <c r="D79" s="327"/>
      <c r="E79" s="323" t="str">
        <f t="shared" si="5"/>
        <v/>
      </c>
      <c r="F79" s="324" t="str">
        <f t="shared" si="6"/>
        <v>否</v>
      </c>
      <c r="G79" s="309" t="str">
        <f t="shared" si="4"/>
        <v>项</v>
      </c>
    </row>
    <row r="80" s="302" customFormat="1" ht="36" hidden="1" customHeight="1" spans="1:7">
      <c r="A80" s="325" t="s">
        <v>2692</v>
      </c>
      <c r="B80" s="326" t="s">
        <v>2693</v>
      </c>
      <c r="C80" s="327"/>
      <c r="D80" s="327"/>
      <c r="E80" s="323" t="str">
        <f t="shared" si="5"/>
        <v/>
      </c>
      <c r="F80" s="324" t="str">
        <f t="shared" si="6"/>
        <v>否</v>
      </c>
      <c r="G80" s="309" t="str">
        <f t="shared" si="4"/>
        <v>项</v>
      </c>
    </row>
    <row r="81" s="302" customFormat="1" ht="36" hidden="1" customHeight="1" spans="1:7">
      <c r="A81" s="325" t="s">
        <v>2694</v>
      </c>
      <c r="B81" s="326" t="s">
        <v>2695</v>
      </c>
      <c r="C81" s="327"/>
      <c r="D81" s="327"/>
      <c r="E81" s="323" t="str">
        <f t="shared" si="5"/>
        <v/>
      </c>
      <c r="F81" s="324" t="str">
        <f t="shared" si="6"/>
        <v>否</v>
      </c>
      <c r="G81" s="309" t="str">
        <f t="shared" si="4"/>
        <v>项</v>
      </c>
    </row>
    <row r="82" s="302" customFormat="1" ht="36" hidden="1" customHeight="1" spans="1:7">
      <c r="A82" s="321" t="s">
        <v>2696</v>
      </c>
      <c r="B82" s="329" t="s">
        <v>2697</v>
      </c>
      <c r="C82" s="330">
        <f>SUM(C83:C85)</f>
        <v>0</v>
      </c>
      <c r="D82" s="330">
        <f>SUM(D83:D85)</f>
        <v>0</v>
      </c>
      <c r="E82" s="331" t="str">
        <f t="shared" si="5"/>
        <v/>
      </c>
      <c r="F82" s="324" t="str">
        <f t="shared" si="6"/>
        <v>否</v>
      </c>
      <c r="G82" s="309" t="str">
        <f t="shared" si="4"/>
        <v>款</v>
      </c>
    </row>
    <row r="83" s="302" customFormat="1" ht="36" hidden="1" customHeight="1" spans="1:7">
      <c r="A83" s="325" t="s">
        <v>2698</v>
      </c>
      <c r="B83" s="326" t="s">
        <v>2640</v>
      </c>
      <c r="C83" s="327"/>
      <c r="D83" s="327"/>
      <c r="E83" s="323" t="str">
        <f t="shared" si="5"/>
        <v/>
      </c>
      <c r="F83" s="324" t="str">
        <f t="shared" si="6"/>
        <v>否</v>
      </c>
      <c r="G83" s="309" t="str">
        <f t="shared" si="4"/>
        <v>项</v>
      </c>
    </row>
    <row r="84" s="302" customFormat="1" ht="36" hidden="1" customHeight="1" spans="1:7">
      <c r="A84" s="325" t="s">
        <v>2699</v>
      </c>
      <c r="B84" s="326" t="s">
        <v>2642</v>
      </c>
      <c r="C84" s="327"/>
      <c r="D84" s="327"/>
      <c r="E84" s="323" t="str">
        <f t="shared" si="5"/>
        <v/>
      </c>
      <c r="F84" s="324" t="str">
        <f t="shared" si="6"/>
        <v>否</v>
      </c>
      <c r="G84" s="309" t="str">
        <f t="shared" si="4"/>
        <v>项</v>
      </c>
    </row>
    <row r="85" s="302" customFormat="1" ht="36" hidden="1" customHeight="1" spans="1:7">
      <c r="A85" s="325" t="s">
        <v>2700</v>
      </c>
      <c r="B85" s="326" t="s">
        <v>2701</v>
      </c>
      <c r="C85" s="327"/>
      <c r="D85" s="327"/>
      <c r="E85" s="323" t="str">
        <f t="shared" si="5"/>
        <v/>
      </c>
      <c r="F85" s="324" t="str">
        <f t="shared" si="6"/>
        <v>否</v>
      </c>
      <c r="G85" s="309" t="str">
        <f t="shared" si="4"/>
        <v>项</v>
      </c>
    </row>
    <row r="86" s="302" customFormat="1" ht="36" hidden="1" customHeight="1" spans="1:7">
      <c r="A86" s="321" t="s">
        <v>2702</v>
      </c>
      <c r="B86" s="329" t="s">
        <v>2703</v>
      </c>
      <c r="C86" s="330">
        <f>SUM(C87:C89)</f>
        <v>0</v>
      </c>
      <c r="D86" s="330">
        <f>SUM(D87:D89)</f>
        <v>0</v>
      </c>
      <c r="E86" s="331" t="str">
        <f t="shared" si="5"/>
        <v/>
      </c>
      <c r="F86" s="324" t="str">
        <f t="shared" si="6"/>
        <v>否</v>
      </c>
      <c r="G86" s="309" t="str">
        <f t="shared" si="4"/>
        <v>款</v>
      </c>
    </row>
    <row r="87" s="302" customFormat="1" ht="36" hidden="1" customHeight="1" spans="1:7">
      <c r="A87" s="325" t="s">
        <v>2704</v>
      </c>
      <c r="B87" s="326" t="s">
        <v>2640</v>
      </c>
      <c r="C87" s="327"/>
      <c r="D87" s="327"/>
      <c r="E87" s="323" t="str">
        <f t="shared" si="5"/>
        <v/>
      </c>
      <c r="F87" s="324" t="str">
        <f t="shared" si="6"/>
        <v>否</v>
      </c>
      <c r="G87" s="309" t="str">
        <f t="shared" si="4"/>
        <v>项</v>
      </c>
    </row>
    <row r="88" s="302" customFormat="1" ht="36" hidden="1" customHeight="1" spans="1:7">
      <c r="A88" s="325" t="s">
        <v>2705</v>
      </c>
      <c r="B88" s="326" t="s">
        <v>2642</v>
      </c>
      <c r="C88" s="327"/>
      <c r="D88" s="327"/>
      <c r="E88" s="323" t="str">
        <f t="shared" si="5"/>
        <v/>
      </c>
      <c r="F88" s="324" t="str">
        <f t="shared" si="6"/>
        <v>否</v>
      </c>
      <c r="G88" s="309" t="str">
        <f t="shared" si="4"/>
        <v>项</v>
      </c>
    </row>
    <row r="89" s="302" customFormat="1" ht="36" hidden="1" customHeight="1" spans="1:7">
      <c r="A89" s="325" t="s">
        <v>2706</v>
      </c>
      <c r="B89" s="326" t="s">
        <v>2707</v>
      </c>
      <c r="C89" s="327"/>
      <c r="D89" s="327"/>
      <c r="E89" s="323" t="str">
        <f t="shared" si="5"/>
        <v/>
      </c>
      <c r="F89" s="324" t="str">
        <f t="shared" si="6"/>
        <v>否</v>
      </c>
      <c r="G89" s="309" t="str">
        <f t="shared" si="4"/>
        <v>项</v>
      </c>
    </row>
    <row r="90" s="302" customFormat="1" ht="36" hidden="1" customHeight="1" spans="1:7">
      <c r="A90" s="321" t="s">
        <v>2708</v>
      </c>
      <c r="B90" s="329" t="s">
        <v>2709</v>
      </c>
      <c r="C90" s="330">
        <f>SUM(C91:C95)</f>
        <v>0</v>
      </c>
      <c r="D90" s="330">
        <f>SUM(D91:D95)</f>
        <v>0</v>
      </c>
      <c r="E90" s="331" t="str">
        <f t="shared" si="5"/>
        <v/>
      </c>
      <c r="F90" s="324" t="str">
        <f t="shared" si="6"/>
        <v>否</v>
      </c>
      <c r="G90" s="309" t="str">
        <f t="shared" si="4"/>
        <v>款</v>
      </c>
    </row>
    <row r="91" s="302" customFormat="1" ht="36" hidden="1" customHeight="1" spans="1:7">
      <c r="A91" s="325" t="s">
        <v>2710</v>
      </c>
      <c r="B91" s="326" t="s">
        <v>2679</v>
      </c>
      <c r="C91" s="327"/>
      <c r="D91" s="327"/>
      <c r="E91" s="323" t="str">
        <f t="shared" si="5"/>
        <v/>
      </c>
      <c r="F91" s="324" t="str">
        <f t="shared" si="6"/>
        <v>否</v>
      </c>
      <c r="G91" s="309" t="str">
        <f t="shared" si="4"/>
        <v>项</v>
      </c>
    </row>
    <row r="92" s="302" customFormat="1" ht="36" hidden="1" customHeight="1" spans="1:7">
      <c r="A92" s="325" t="s">
        <v>2711</v>
      </c>
      <c r="B92" s="326" t="s">
        <v>2681</v>
      </c>
      <c r="C92" s="327"/>
      <c r="D92" s="327"/>
      <c r="E92" s="323" t="str">
        <f t="shared" si="5"/>
        <v/>
      </c>
      <c r="F92" s="324" t="str">
        <f t="shared" si="6"/>
        <v>否</v>
      </c>
      <c r="G92" s="309" t="str">
        <f t="shared" si="4"/>
        <v>项</v>
      </c>
    </row>
    <row r="93" s="302" customFormat="1" ht="36" hidden="1" customHeight="1" spans="1:7">
      <c r="A93" s="325" t="s">
        <v>2712</v>
      </c>
      <c r="B93" s="326" t="s">
        <v>2683</v>
      </c>
      <c r="C93" s="327"/>
      <c r="D93" s="327"/>
      <c r="E93" s="323" t="str">
        <f t="shared" si="5"/>
        <v/>
      </c>
      <c r="F93" s="324" t="str">
        <f t="shared" si="6"/>
        <v>否</v>
      </c>
      <c r="G93" s="309" t="str">
        <f t="shared" si="4"/>
        <v>项</v>
      </c>
    </row>
    <row r="94" s="302" customFormat="1" ht="36" hidden="1" customHeight="1" spans="1:7">
      <c r="A94" s="325" t="s">
        <v>2713</v>
      </c>
      <c r="B94" s="326" t="s">
        <v>2685</v>
      </c>
      <c r="C94" s="327"/>
      <c r="D94" s="327"/>
      <c r="E94" s="323" t="str">
        <f t="shared" si="5"/>
        <v/>
      </c>
      <c r="F94" s="324" t="str">
        <f t="shared" si="6"/>
        <v>否</v>
      </c>
      <c r="G94" s="309" t="str">
        <f t="shared" si="4"/>
        <v>项</v>
      </c>
    </row>
    <row r="95" s="302" customFormat="1" ht="36" hidden="1" customHeight="1" spans="1:7">
      <c r="A95" s="325" t="s">
        <v>2714</v>
      </c>
      <c r="B95" s="326" t="s">
        <v>2715</v>
      </c>
      <c r="C95" s="327"/>
      <c r="D95" s="327"/>
      <c r="E95" s="323" t="str">
        <f t="shared" si="5"/>
        <v/>
      </c>
      <c r="F95" s="324" t="str">
        <f t="shared" si="6"/>
        <v>否</v>
      </c>
      <c r="G95" s="309" t="str">
        <f t="shared" si="4"/>
        <v>项</v>
      </c>
    </row>
    <row r="96" s="302" customFormat="1" ht="36" hidden="1" customHeight="1" spans="1:7">
      <c r="A96" s="321" t="s">
        <v>2716</v>
      </c>
      <c r="B96" s="329" t="s">
        <v>2717</v>
      </c>
      <c r="C96" s="330">
        <f>SUM(C97:C98)</f>
        <v>0</v>
      </c>
      <c r="D96" s="330">
        <f>SUM(D97:D98)</f>
        <v>0</v>
      </c>
      <c r="E96" s="331" t="str">
        <f t="shared" si="5"/>
        <v/>
      </c>
      <c r="F96" s="324" t="str">
        <f t="shared" si="6"/>
        <v>否</v>
      </c>
      <c r="G96" s="309" t="str">
        <f t="shared" si="4"/>
        <v>款</v>
      </c>
    </row>
    <row r="97" s="302" customFormat="1" ht="36" hidden="1" customHeight="1" spans="1:7">
      <c r="A97" s="325" t="s">
        <v>2718</v>
      </c>
      <c r="B97" s="326" t="s">
        <v>2691</v>
      </c>
      <c r="C97" s="327"/>
      <c r="D97" s="327"/>
      <c r="E97" s="323" t="str">
        <f t="shared" si="5"/>
        <v/>
      </c>
      <c r="F97" s="324" t="str">
        <f t="shared" si="6"/>
        <v>否</v>
      </c>
      <c r="G97" s="309" t="str">
        <f t="shared" si="4"/>
        <v>项</v>
      </c>
    </row>
    <row r="98" s="302" customFormat="1" ht="36" hidden="1" customHeight="1" spans="1:7">
      <c r="A98" s="325" t="s">
        <v>2719</v>
      </c>
      <c r="B98" s="326" t="s">
        <v>2720</v>
      </c>
      <c r="C98" s="327"/>
      <c r="D98" s="327"/>
      <c r="E98" s="323" t="str">
        <f t="shared" si="5"/>
        <v/>
      </c>
      <c r="F98" s="324" t="str">
        <f t="shared" si="6"/>
        <v>否</v>
      </c>
      <c r="G98" s="309" t="str">
        <f t="shared" si="4"/>
        <v>项</v>
      </c>
    </row>
    <row r="99" s="302" customFormat="1" ht="36" hidden="1" customHeight="1" spans="1:7">
      <c r="A99" s="321" t="s">
        <v>2721</v>
      </c>
      <c r="B99" s="329" t="s">
        <v>2722</v>
      </c>
      <c r="C99" s="330">
        <f>SUM(C100:C107)</f>
        <v>0</v>
      </c>
      <c r="D99" s="330">
        <f>SUM(D100:D107)</f>
        <v>0</v>
      </c>
      <c r="E99" s="331" t="str">
        <f t="shared" si="5"/>
        <v/>
      </c>
      <c r="F99" s="324" t="str">
        <f t="shared" si="6"/>
        <v>否</v>
      </c>
      <c r="G99" s="309" t="str">
        <f t="shared" si="4"/>
        <v>款</v>
      </c>
    </row>
    <row r="100" s="302" customFormat="1" ht="36" hidden="1" customHeight="1" spans="1:7">
      <c r="A100" s="325" t="s">
        <v>2723</v>
      </c>
      <c r="B100" s="326" t="s">
        <v>2640</v>
      </c>
      <c r="C100" s="327"/>
      <c r="D100" s="327"/>
      <c r="E100" s="323" t="str">
        <f t="shared" si="5"/>
        <v/>
      </c>
      <c r="F100" s="324" t="str">
        <f t="shared" si="6"/>
        <v>否</v>
      </c>
      <c r="G100" s="309" t="str">
        <f t="shared" si="4"/>
        <v>项</v>
      </c>
    </row>
    <row r="101" s="302" customFormat="1" ht="36" hidden="1" customHeight="1" spans="1:7">
      <c r="A101" s="325" t="s">
        <v>2724</v>
      </c>
      <c r="B101" s="326" t="s">
        <v>2642</v>
      </c>
      <c r="C101" s="327"/>
      <c r="D101" s="327"/>
      <c r="E101" s="323" t="str">
        <f t="shared" si="5"/>
        <v/>
      </c>
      <c r="F101" s="324" t="str">
        <f t="shared" si="6"/>
        <v>否</v>
      </c>
      <c r="G101" s="309" t="str">
        <f t="shared" si="4"/>
        <v>项</v>
      </c>
    </row>
    <row r="102" s="302" customFormat="1" ht="36" hidden="1" customHeight="1" spans="1:7">
      <c r="A102" s="325" t="s">
        <v>2725</v>
      </c>
      <c r="B102" s="326" t="s">
        <v>2644</v>
      </c>
      <c r="C102" s="327"/>
      <c r="D102" s="327"/>
      <c r="E102" s="323" t="str">
        <f t="shared" si="5"/>
        <v/>
      </c>
      <c r="F102" s="324" t="str">
        <f t="shared" si="6"/>
        <v>否</v>
      </c>
      <c r="G102" s="309" t="str">
        <f t="shared" si="4"/>
        <v>项</v>
      </c>
    </row>
    <row r="103" s="302" customFormat="1" ht="36" hidden="1" customHeight="1" spans="1:7">
      <c r="A103" s="325" t="s">
        <v>2726</v>
      </c>
      <c r="B103" s="326" t="s">
        <v>2646</v>
      </c>
      <c r="C103" s="327"/>
      <c r="D103" s="327"/>
      <c r="E103" s="323" t="str">
        <f t="shared" si="5"/>
        <v/>
      </c>
      <c r="F103" s="324" t="str">
        <f t="shared" si="6"/>
        <v>否</v>
      </c>
      <c r="G103" s="309" t="str">
        <f t="shared" si="4"/>
        <v>项</v>
      </c>
    </row>
    <row r="104" s="302" customFormat="1" ht="36" hidden="1" customHeight="1" spans="1:7">
      <c r="A104" s="325" t="s">
        <v>2727</v>
      </c>
      <c r="B104" s="326" t="s">
        <v>2652</v>
      </c>
      <c r="C104" s="327"/>
      <c r="D104" s="327"/>
      <c r="E104" s="323" t="str">
        <f t="shared" si="5"/>
        <v/>
      </c>
      <c r="F104" s="324" t="str">
        <f t="shared" si="6"/>
        <v>否</v>
      </c>
      <c r="G104" s="309" t="str">
        <f t="shared" ref="G104:G167" si="7">IF(LEN(A104)=3,"类",IF(LEN(A104)=5,"款","项"))</f>
        <v>项</v>
      </c>
    </row>
    <row r="105" s="302" customFormat="1" ht="36" hidden="1" customHeight="1" spans="1:7">
      <c r="A105" s="325" t="s">
        <v>2728</v>
      </c>
      <c r="B105" s="326" t="s">
        <v>2656</v>
      </c>
      <c r="C105" s="327"/>
      <c r="D105" s="327"/>
      <c r="E105" s="323" t="str">
        <f t="shared" si="5"/>
        <v/>
      </c>
      <c r="F105" s="324" t="str">
        <f t="shared" si="6"/>
        <v>否</v>
      </c>
      <c r="G105" s="309" t="str">
        <f t="shared" si="7"/>
        <v>项</v>
      </c>
    </row>
    <row r="106" s="302" customFormat="1" ht="36" hidden="1" customHeight="1" spans="1:7">
      <c r="A106" s="325" t="s">
        <v>2729</v>
      </c>
      <c r="B106" s="326" t="s">
        <v>2658</v>
      </c>
      <c r="C106" s="327"/>
      <c r="D106" s="327"/>
      <c r="E106" s="323" t="str">
        <f t="shared" si="5"/>
        <v/>
      </c>
      <c r="F106" s="324" t="str">
        <f t="shared" si="6"/>
        <v>否</v>
      </c>
      <c r="G106" s="309" t="str">
        <f t="shared" si="7"/>
        <v>项</v>
      </c>
    </row>
    <row r="107" s="302" customFormat="1" ht="36" hidden="1" customHeight="1" spans="1:7">
      <c r="A107" s="325" t="s">
        <v>2730</v>
      </c>
      <c r="B107" s="326" t="s">
        <v>2731</v>
      </c>
      <c r="C107" s="327"/>
      <c r="D107" s="327"/>
      <c r="E107" s="323" t="str">
        <f t="shared" si="5"/>
        <v/>
      </c>
      <c r="F107" s="324" t="str">
        <f t="shared" si="6"/>
        <v>否</v>
      </c>
      <c r="G107" s="309" t="str">
        <f t="shared" si="7"/>
        <v>项</v>
      </c>
    </row>
    <row r="108" s="302" customFormat="1" ht="36" customHeight="1" spans="1:7">
      <c r="A108" s="321" t="s">
        <v>92</v>
      </c>
      <c r="B108" s="322" t="s">
        <v>2732</v>
      </c>
      <c r="C108" s="265">
        <f>SUM(C109,C114,C119,C124,C127,C132)</f>
        <v>8730</v>
      </c>
      <c r="D108" s="265">
        <f>SUM(D109,D114,D119,D124,D127,D132)</f>
        <v>5644</v>
      </c>
      <c r="E108" s="331">
        <f t="shared" si="5"/>
        <v>-0.353</v>
      </c>
      <c r="F108" s="324" t="str">
        <f t="shared" si="6"/>
        <v>是</v>
      </c>
      <c r="G108" s="309" t="str">
        <f t="shared" si="7"/>
        <v>类</v>
      </c>
    </row>
    <row r="109" s="302" customFormat="1" ht="36" customHeight="1" spans="1:7">
      <c r="A109" s="321" t="s">
        <v>2733</v>
      </c>
      <c r="B109" s="322" t="s">
        <v>2734</v>
      </c>
      <c r="C109" s="265">
        <f>SUM(C110:C113)</f>
        <v>8730</v>
      </c>
      <c r="D109" s="265">
        <f>SUM(D110:D113)</f>
        <v>5425</v>
      </c>
      <c r="E109" s="331">
        <f t="shared" si="5"/>
        <v>-0.379</v>
      </c>
      <c r="F109" s="324" t="str">
        <f t="shared" si="6"/>
        <v>是</v>
      </c>
      <c r="G109" s="309" t="str">
        <f t="shared" si="7"/>
        <v>款</v>
      </c>
    </row>
    <row r="110" s="302" customFormat="1" ht="36" customHeight="1" spans="1:7">
      <c r="A110" s="325" t="s">
        <v>2735</v>
      </c>
      <c r="B110" s="326" t="s">
        <v>2603</v>
      </c>
      <c r="C110" s="327">
        <v>6350</v>
      </c>
      <c r="D110" s="327">
        <v>3915</v>
      </c>
      <c r="E110" s="323">
        <f t="shared" si="5"/>
        <v>-0.383</v>
      </c>
      <c r="F110" s="324" t="str">
        <f t="shared" si="6"/>
        <v>是</v>
      </c>
      <c r="G110" s="309" t="str">
        <f t="shared" si="7"/>
        <v>项</v>
      </c>
    </row>
    <row r="111" s="302" customFormat="1" ht="36" customHeight="1" spans="1:7">
      <c r="A111" s="325" t="s">
        <v>2736</v>
      </c>
      <c r="B111" s="326" t="s">
        <v>2737</v>
      </c>
      <c r="C111" s="327">
        <v>2380</v>
      </c>
      <c r="D111" s="327"/>
      <c r="E111" s="323">
        <f t="shared" si="5"/>
        <v>-1</v>
      </c>
      <c r="F111" s="324" t="str">
        <f t="shared" si="6"/>
        <v>是</v>
      </c>
      <c r="G111" s="309" t="str">
        <f t="shared" si="7"/>
        <v>项</v>
      </c>
    </row>
    <row r="112" s="302" customFormat="1" ht="36" hidden="1" customHeight="1" spans="1:7">
      <c r="A112" s="325" t="s">
        <v>2738</v>
      </c>
      <c r="B112" s="326" t="s">
        <v>2739</v>
      </c>
      <c r="C112" s="327"/>
      <c r="D112" s="327"/>
      <c r="E112" s="323" t="str">
        <f t="shared" si="5"/>
        <v/>
      </c>
      <c r="F112" s="324" t="str">
        <f t="shared" si="6"/>
        <v>否</v>
      </c>
      <c r="G112" s="309" t="str">
        <f t="shared" si="7"/>
        <v>项</v>
      </c>
    </row>
    <row r="113" s="302" customFormat="1" ht="36" customHeight="1" spans="1:7">
      <c r="A113" s="325" t="s">
        <v>2740</v>
      </c>
      <c r="B113" s="328" t="s">
        <v>2741</v>
      </c>
      <c r="C113" s="267"/>
      <c r="D113" s="267">
        <v>1510</v>
      </c>
      <c r="E113" s="323" t="str">
        <f t="shared" si="5"/>
        <v/>
      </c>
      <c r="F113" s="324" t="str">
        <f t="shared" si="6"/>
        <v>是</v>
      </c>
      <c r="G113" s="309" t="str">
        <f t="shared" si="7"/>
        <v>项</v>
      </c>
    </row>
    <row r="114" s="302" customFormat="1" ht="36" hidden="1" customHeight="1" spans="1:7">
      <c r="A114" s="321" t="s">
        <v>2742</v>
      </c>
      <c r="B114" s="329" t="s">
        <v>2743</v>
      </c>
      <c r="C114" s="330">
        <f>SUM(C115:C118)</f>
        <v>0</v>
      </c>
      <c r="D114" s="330">
        <f>SUM(D115:D118)</f>
        <v>0</v>
      </c>
      <c r="E114" s="331" t="str">
        <f t="shared" si="5"/>
        <v/>
      </c>
      <c r="F114" s="324" t="str">
        <f t="shared" si="6"/>
        <v>否</v>
      </c>
      <c r="G114" s="309" t="str">
        <f t="shared" si="7"/>
        <v>款</v>
      </c>
    </row>
    <row r="115" s="302" customFormat="1" ht="36" hidden="1" customHeight="1" spans="1:7">
      <c r="A115" s="325" t="s">
        <v>2744</v>
      </c>
      <c r="B115" s="326" t="s">
        <v>2603</v>
      </c>
      <c r="C115" s="327"/>
      <c r="D115" s="327"/>
      <c r="E115" s="323" t="str">
        <f t="shared" si="5"/>
        <v/>
      </c>
      <c r="F115" s="324" t="str">
        <f t="shared" si="6"/>
        <v>否</v>
      </c>
      <c r="G115" s="309" t="str">
        <f t="shared" si="7"/>
        <v>项</v>
      </c>
    </row>
    <row r="116" s="302" customFormat="1" ht="36" hidden="1" customHeight="1" spans="1:7">
      <c r="A116" s="325" t="s">
        <v>2745</v>
      </c>
      <c r="B116" s="326" t="s">
        <v>2737</v>
      </c>
      <c r="C116" s="327"/>
      <c r="D116" s="327"/>
      <c r="E116" s="323" t="str">
        <f t="shared" si="5"/>
        <v/>
      </c>
      <c r="F116" s="324" t="str">
        <f t="shared" si="6"/>
        <v>否</v>
      </c>
      <c r="G116" s="309" t="str">
        <f t="shared" si="7"/>
        <v>项</v>
      </c>
    </row>
    <row r="117" s="302" customFormat="1" ht="36" hidden="1" customHeight="1" spans="1:7">
      <c r="A117" s="325" t="s">
        <v>2746</v>
      </c>
      <c r="B117" s="326" t="s">
        <v>2747</v>
      </c>
      <c r="C117" s="327"/>
      <c r="D117" s="327"/>
      <c r="E117" s="323" t="str">
        <f t="shared" si="5"/>
        <v/>
      </c>
      <c r="F117" s="324" t="str">
        <f t="shared" si="6"/>
        <v>否</v>
      </c>
      <c r="G117" s="309" t="str">
        <f t="shared" si="7"/>
        <v>项</v>
      </c>
    </row>
    <row r="118" s="302" customFormat="1" ht="36" hidden="1" customHeight="1" spans="1:7">
      <c r="A118" s="325" t="s">
        <v>2748</v>
      </c>
      <c r="B118" s="326" t="s">
        <v>2749</v>
      </c>
      <c r="C118" s="327"/>
      <c r="D118" s="327"/>
      <c r="E118" s="323" t="str">
        <f t="shared" si="5"/>
        <v/>
      </c>
      <c r="F118" s="324" t="str">
        <f t="shared" si="6"/>
        <v>否</v>
      </c>
      <c r="G118" s="309" t="str">
        <f t="shared" si="7"/>
        <v>项</v>
      </c>
    </row>
    <row r="119" s="302" customFormat="1" ht="36" hidden="1" customHeight="1" spans="1:7">
      <c r="A119" s="321" t="s">
        <v>2750</v>
      </c>
      <c r="B119" s="322" t="s">
        <v>2751</v>
      </c>
      <c r="C119" s="265">
        <f>SUM(C120:C123)</f>
        <v>0</v>
      </c>
      <c r="D119" s="265">
        <f>SUM(D120:D123)</f>
        <v>0</v>
      </c>
      <c r="E119" s="331" t="str">
        <f t="shared" si="5"/>
        <v/>
      </c>
      <c r="F119" s="324" t="str">
        <f t="shared" si="6"/>
        <v>否</v>
      </c>
      <c r="G119" s="309" t="str">
        <f t="shared" si="7"/>
        <v>款</v>
      </c>
    </row>
    <row r="120" s="302" customFormat="1" ht="36" hidden="1" customHeight="1" spans="1:7">
      <c r="A120" s="325" t="s">
        <v>2752</v>
      </c>
      <c r="B120" s="326" t="s">
        <v>2753</v>
      </c>
      <c r="C120" s="327"/>
      <c r="D120" s="327"/>
      <c r="E120" s="323" t="str">
        <f t="shared" si="5"/>
        <v/>
      </c>
      <c r="F120" s="324" t="str">
        <f t="shared" si="6"/>
        <v>否</v>
      </c>
      <c r="G120" s="309" t="str">
        <f t="shared" si="7"/>
        <v>项</v>
      </c>
    </row>
    <row r="121" s="302" customFormat="1" ht="36" hidden="1" customHeight="1" spans="1:7">
      <c r="A121" s="325" t="s">
        <v>2754</v>
      </c>
      <c r="B121" s="326" t="s">
        <v>2755</v>
      </c>
      <c r="C121" s="327"/>
      <c r="D121" s="327"/>
      <c r="E121" s="323" t="str">
        <f t="shared" si="5"/>
        <v/>
      </c>
      <c r="F121" s="324" t="str">
        <f t="shared" si="6"/>
        <v>否</v>
      </c>
      <c r="G121" s="309" t="str">
        <f t="shared" si="7"/>
        <v>项</v>
      </c>
    </row>
    <row r="122" s="302" customFormat="1" ht="36" hidden="1" customHeight="1" spans="1:7">
      <c r="A122" s="325" t="s">
        <v>2756</v>
      </c>
      <c r="B122" s="326" t="s">
        <v>2757</v>
      </c>
      <c r="C122" s="327"/>
      <c r="D122" s="327"/>
      <c r="E122" s="323" t="str">
        <f t="shared" si="5"/>
        <v/>
      </c>
      <c r="F122" s="324" t="str">
        <f t="shared" si="6"/>
        <v>否</v>
      </c>
      <c r="G122" s="309" t="str">
        <f t="shared" si="7"/>
        <v>项</v>
      </c>
    </row>
    <row r="123" s="302" customFormat="1" ht="36" hidden="1" customHeight="1" spans="1:7">
      <c r="A123" s="325" t="s">
        <v>2758</v>
      </c>
      <c r="B123" s="328" t="s">
        <v>2759</v>
      </c>
      <c r="C123" s="267"/>
      <c r="D123" s="267"/>
      <c r="E123" s="323" t="str">
        <f t="shared" si="5"/>
        <v/>
      </c>
      <c r="F123" s="324" t="str">
        <f t="shared" si="6"/>
        <v>否</v>
      </c>
      <c r="G123" s="309" t="str">
        <f t="shared" si="7"/>
        <v>项</v>
      </c>
    </row>
    <row r="124" s="302" customFormat="1" ht="36" hidden="1" customHeight="1" spans="1:7">
      <c r="A124" s="332">
        <v>21370</v>
      </c>
      <c r="B124" s="329" t="s">
        <v>2760</v>
      </c>
      <c r="C124" s="330">
        <f>SUM(C125:C126)</f>
        <v>0</v>
      </c>
      <c r="D124" s="330">
        <f>SUM(D125:D126)</f>
        <v>0</v>
      </c>
      <c r="E124" s="331" t="str">
        <f t="shared" si="5"/>
        <v/>
      </c>
      <c r="F124" s="324" t="str">
        <f t="shared" si="6"/>
        <v>否</v>
      </c>
      <c r="G124" s="309" t="str">
        <f t="shared" si="7"/>
        <v>款</v>
      </c>
    </row>
    <row r="125" s="302" customFormat="1" ht="36" hidden="1" customHeight="1" spans="1:7">
      <c r="A125" s="333">
        <v>2137001</v>
      </c>
      <c r="B125" s="326" t="s">
        <v>2603</v>
      </c>
      <c r="C125" s="327"/>
      <c r="D125" s="327"/>
      <c r="E125" s="323" t="str">
        <f t="shared" si="5"/>
        <v/>
      </c>
      <c r="F125" s="324" t="str">
        <f t="shared" si="6"/>
        <v>否</v>
      </c>
      <c r="G125" s="309" t="str">
        <f t="shared" si="7"/>
        <v>项</v>
      </c>
    </row>
    <row r="126" s="302" customFormat="1" ht="36" hidden="1" customHeight="1" spans="1:7">
      <c r="A126" s="333">
        <v>2137099</v>
      </c>
      <c r="B126" s="326" t="s">
        <v>2761</v>
      </c>
      <c r="C126" s="327"/>
      <c r="D126" s="327"/>
      <c r="E126" s="323" t="str">
        <f t="shared" si="5"/>
        <v/>
      </c>
      <c r="F126" s="324" t="str">
        <f t="shared" si="6"/>
        <v>否</v>
      </c>
      <c r="G126" s="309" t="str">
        <f t="shared" si="7"/>
        <v>项</v>
      </c>
    </row>
    <row r="127" s="302" customFormat="1" ht="36" hidden="1" customHeight="1" spans="1:7">
      <c r="A127" s="332">
        <v>21371</v>
      </c>
      <c r="B127" s="329" t="s">
        <v>2762</v>
      </c>
      <c r="C127" s="330">
        <f>SUM(C128:C131)</f>
        <v>0</v>
      </c>
      <c r="D127" s="330">
        <f>SUM(D128:D131)</f>
        <v>0</v>
      </c>
      <c r="E127" s="331" t="str">
        <f t="shared" si="5"/>
        <v/>
      </c>
      <c r="F127" s="324" t="str">
        <f t="shared" si="6"/>
        <v>否</v>
      </c>
      <c r="G127" s="309" t="str">
        <f t="shared" si="7"/>
        <v>款</v>
      </c>
    </row>
    <row r="128" s="302" customFormat="1" ht="36" hidden="1" customHeight="1" spans="1:7">
      <c r="A128" s="333">
        <v>2137101</v>
      </c>
      <c r="B128" s="326" t="s">
        <v>2753</v>
      </c>
      <c r="C128" s="327"/>
      <c r="D128" s="327"/>
      <c r="E128" s="323" t="str">
        <f t="shared" si="5"/>
        <v/>
      </c>
      <c r="F128" s="324" t="str">
        <f t="shared" si="6"/>
        <v>否</v>
      </c>
      <c r="G128" s="309" t="str">
        <f t="shared" si="7"/>
        <v>项</v>
      </c>
    </row>
    <row r="129" s="302" customFormat="1" ht="36" hidden="1" customHeight="1" spans="1:7">
      <c r="A129" s="333">
        <v>2137102</v>
      </c>
      <c r="B129" s="326" t="s">
        <v>2763</v>
      </c>
      <c r="C129" s="327"/>
      <c r="D129" s="327"/>
      <c r="E129" s="323" t="str">
        <f t="shared" si="5"/>
        <v/>
      </c>
      <c r="F129" s="324" t="str">
        <f t="shared" si="6"/>
        <v>否</v>
      </c>
      <c r="G129" s="309" t="str">
        <f t="shared" si="7"/>
        <v>项</v>
      </c>
    </row>
    <row r="130" s="302" customFormat="1" ht="36" hidden="1" customHeight="1" spans="1:7">
      <c r="A130" s="333">
        <v>2137103</v>
      </c>
      <c r="B130" s="326" t="s">
        <v>2757</v>
      </c>
      <c r="C130" s="327"/>
      <c r="D130" s="327"/>
      <c r="E130" s="323" t="str">
        <f t="shared" si="5"/>
        <v/>
      </c>
      <c r="F130" s="324" t="str">
        <f t="shared" si="6"/>
        <v>否</v>
      </c>
      <c r="G130" s="309" t="str">
        <f t="shared" si="7"/>
        <v>项</v>
      </c>
    </row>
    <row r="131" s="302" customFormat="1" ht="36" hidden="1" customHeight="1" spans="1:7">
      <c r="A131" s="333">
        <v>2137199</v>
      </c>
      <c r="B131" s="326" t="s">
        <v>2764</v>
      </c>
      <c r="C131" s="327"/>
      <c r="D131" s="327"/>
      <c r="E131" s="323" t="str">
        <f t="shared" si="5"/>
        <v/>
      </c>
      <c r="F131" s="324" t="str">
        <f t="shared" si="6"/>
        <v>否</v>
      </c>
      <c r="G131" s="309" t="str">
        <f t="shared" si="7"/>
        <v>项</v>
      </c>
    </row>
    <row r="132" s="302" customFormat="1" ht="36" customHeight="1" spans="1:7">
      <c r="A132" s="332">
        <v>21372</v>
      </c>
      <c r="B132" s="332" t="s">
        <v>2765</v>
      </c>
      <c r="C132" s="330">
        <f>SUM(C133:C135)</f>
        <v>0</v>
      </c>
      <c r="D132" s="330">
        <f>SUM(D133:D135)</f>
        <v>219</v>
      </c>
      <c r="E132" s="331" t="str">
        <f t="shared" si="5"/>
        <v/>
      </c>
      <c r="F132" s="324" t="str">
        <f t="shared" si="6"/>
        <v>是</v>
      </c>
      <c r="G132" s="309" t="str">
        <f t="shared" si="7"/>
        <v>款</v>
      </c>
    </row>
    <row r="133" s="302" customFormat="1" ht="36" customHeight="1" spans="1:7">
      <c r="A133" s="333">
        <v>2137201</v>
      </c>
      <c r="B133" s="333" t="s">
        <v>2766</v>
      </c>
      <c r="C133" s="327"/>
      <c r="D133" s="327">
        <v>183</v>
      </c>
      <c r="E133" s="323" t="str">
        <f t="shared" ref="E133:E196" si="8">IF(C133&gt;0,D133/C133-1,IF(C133&lt;0,-(D133/C133-1),""))</f>
        <v/>
      </c>
      <c r="F133" s="324" t="str">
        <f t="shared" ref="F133:F196" si="9">IF(LEN(A133)=3,"是",IF(B133&lt;&gt;"",IF(SUM(C133:D133)&lt;&gt;0,"是","否"),"是"))</f>
        <v>是</v>
      </c>
      <c r="G133" s="309" t="str">
        <f t="shared" si="7"/>
        <v>项</v>
      </c>
    </row>
    <row r="134" s="302" customFormat="1" ht="36" customHeight="1" spans="1:7">
      <c r="A134" s="333">
        <v>2137202</v>
      </c>
      <c r="B134" s="333" t="s">
        <v>2767</v>
      </c>
      <c r="C134" s="327"/>
      <c r="D134" s="327">
        <v>36</v>
      </c>
      <c r="E134" s="323" t="str">
        <f t="shared" si="8"/>
        <v/>
      </c>
      <c r="F134" s="324" t="str">
        <f t="shared" si="9"/>
        <v>是</v>
      </c>
      <c r="G134" s="309" t="str">
        <f t="shared" si="7"/>
        <v>项</v>
      </c>
    </row>
    <row r="135" s="302" customFormat="1" ht="36" hidden="1" customHeight="1" spans="1:7">
      <c r="A135" s="333">
        <v>2137299</v>
      </c>
      <c r="B135" s="333" t="s">
        <v>2768</v>
      </c>
      <c r="C135" s="327"/>
      <c r="D135" s="327"/>
      <c r="E135" s="323" t="str">
        <f t="shared" si="8"/>
        <v/>
      </c>
      <c r="F135" s="324" t="str">
        <f t="shared" si="9"/>
        <v>否</v>
      </c>
      <c r="G135" s="309" t="str">
        <f t="shared" si="7"/>
        <v>项</v>
      </c>
    </row>
    <row r="136" s="302" customFormat="1" ht="36" customHeight="1" spans="1:7">
      <c r="A136" s="321" t="s">
        <v>94</v>
      </c>
      <c r="B136" s="322" t="s">
        <v>2769</v>
      </c>
      <c r="C136" s="265">
        <f>SUM(C137,C142,C147,C152,C161,C168,C177,C180,C183,C184,)</f>
        <v>0</v>
      </c>
      <c r="D136" s="265">
        <f>SUM(D137,D142,D147,D152,D161,D168,D177,D180,D183,D184,)</f>
        <v>0</v>
      </c>
      <c r="E136" s="331" t="str">
        <f t="shared" si="8"/>
        <v/>
      </c>
      <c r="F136" s="324" t="str">
        <f t="shared" si="9"/>
        <v>是</v>
      </c>
      <c r="G136" s="309" t="str">
        <f t="shared" si="7"/>
        <v>类</v>
      </c>
    </row>
    <row r="137" s="302" customFormat="1" ht="36" hidden="1" customHeight="1" spans="1:7">
      <c r="A137" s="321" t="s">
        <v>2770</v>
      </c>
      <c r="B137" s="329" t="s">
        <v>2771</v>
      </c>
      <c r="C137" s="330">
        <f>SUM(C138:C141)</f>
        <v>0</v>
      </c>
      <c r="D137" s="330">
        <f>SUM(D138:D141)</f>
        <v>0</v>
      </c>
      <c r="E137" s="331" t="str">
        <f t="shared" si="8"/>
        <v/>
      </c>
      <c r="F137" s="324" t="str">
        <f t="shared" si="9"/>
        <v>否</v>
      </c>
      <c r="G137" s="309" t="str">
        <f t="shared" si="7"/>
        <v>款</v>
      </c>
    </row>
    <row r="138" s="302" customFormat="1" ht="36" hidden="1" customHeight="1" spans="1:7">
      <c r="A138" s="325" t="s">
        <v>2772</v>
      </c>
      <c r="B138" s="326" t="s">
        <v>2773</v>
      </c>
      <c r="C138" s="327"/>
      <c r="D138" s="327"/>
      <c r="E138" s="323" t="str">
        <f t="shared" si="8"/>
        <v/>
      </c>
      <c r="F138" s="324" t="str">
        <f t="shared" si="9"/>
        <v>否</v>
      </c>
      <c r="G138" s="309" t="str">
        <f t="shared" si="7"/>
        <v>项</v>
      </c>
    </row>
    <row r="139" s="302" customFormat="1" ht="36" hidden="1" customHeight="1" spans="1:7">
      <c r="A139" s="325" t="s">
        <v>2774</v>
      </c>
      <c r="B139" s="326" t="s">
        <v>2775</v>
      </c>
      <c r="C139" s="327"/>
      <c r="D139" s="327"/>
      <c r="E139" s="323" t="str">
        <f t="shared" si="8"/>
        <v/>
      </c>
      <c r="F139" s="324" t="str">
        <f t="shared" si="9"/>
        <v>否</v>
      </c>
      <c r="G139" s="309" t="str">
        <f t="shared" si="7"/>
        <v>项</v>
      </c>
    </row>
    <row r="140" s="302" customFormat="1" ht="36" hidden="1" customHeight="1" spans="1:7">
      <c r="A140" s="325" t="s">
        <v>2776</v>
      </c>
      <c r="B140" s="326" t="s">
        <v>2777</v>
      </c>
      <c r="C140" s="327"/>
      <c r="D140" s="327"/>
      <c r="E140" s="323" t="str">
        <f t="shared" si="8"/>
        <v/>
      </c>
      <c r="F140" s="324" t="str">
        <f t="shared" si="9"/>
        <v>否</v>
      </c>
      <c r="G140" s="309" t="str">
        <f t="shared" si="7"/>
        <v>项</v>
      </c>
    </row>
    <row r="141" s="302" customFormat="1" ht="36" hidden="1" customHeight="1" spans="1:7">
      <c r="A141" s="325" t="s">
        <v>2778</v>
      </c>
      <c r="B141" s="326" t="s">
        <v>2779</v>
      </c>
      <c r="C141" s="327"/>
      <c r="D141" s="327"/>
      <c r="E141" s="323" t="str">
        <f t="shared" si="8"/>
        <v/>
      </c>
      <c r="F141" s="324" t="str">
        <f t="shared" si="9"/>
        <v>否</v>
      </c>
      <c r="G141" s="309" t="str">
        <f t="shared" si="7"/>
        <v>项</v>
      </c>
    </row>
    <row r="142" s="302" customFormat="1" ht="36" hidden="1" customHeight="1" spans="1:7">
      <c r="A142" s="321" t="s">
        <v>2780</v>
      </c>
      <c r="B142" s="322" t="s">
        <v>2781</v>
      </c>
      <c r="C142" s="265">
        <f>SUM(C143:C146)</f>
        <v>0</v>
      </c>
      <c r="D142" s="265">
        <f>SUM(D143:D146)</f>
        <v>0</v>
      </c>
      <c r="E142" s="331" t="str">
        <f t="shared" si="8"/>
        <v/>
      </c>
      <c r="F142" s="324" t="str">
        <f t="shared" si="9"/>
        <v>否</v>
      </c>
      <c r="G142" s="309" t="str">
        <f t="shared" si="7"/>
        <v>款</v>
      </c>
    </row>
    <row r="143" s="302" customFormat="1" ht="36" hidden="1" customHeight="1" spans="1:7">
      <c r="A143" s="325" t="s">
        <v>2782</v>
      </c>
      <c r="B143" s="326" t="s">
        <v>2777</v>
      </c>
      <c r="C143" s="327"/>
      <c r="D143" s="327"/>
      <c r="E143" s="323" t="str">
        <f t="shared" si="8"/>
        <v/>
      </c>
      <c r="F143" s="324" t="str">
        <f t="shared" si="9"/>
        <v>否</v>
      </c>
      <c r="G143" s="309" t="str">
        <f t="shared" si="7"/>
        <v>项</v>
      </c>
    </row>
    <row r="144" s="302" customFormat="1" ht="36" hidden="1" customHeight="1" spans="1:7">
      <c r="A144" s="325" t="s">
        <v>2783</v>
      </c>
      <c r="B144" s="326" t="s">
        <v>2784</v>
      </c>
      <c r="C144" s="327"/>
      <c r="D144" s="327"/>
      <c r="E144" s="323" t="str">
        <f t="shared" si="8"/>
        <v/>
      </c>
      <c r="F144" s="324" t="str">
        <f t="shared" si="9"/>
        <v>否</v>
      </c>
      <c r="G144" s="309" t="str">
        <f t="shared" si="7"/>
        <v>项</v>
      </c>
    </row>
    <row r="145" s="302" customFormat="1" ht="36" hidden="1" customHeight="1" spans="1:7">
      <c r="A145" s="325" t="s">
        <v>2785</v>
      </c>
      <c r="B145" s="326" t="s">
        <v>2786</v>
      </c>
      <c r="C145" s="327"/>
      <c r="D145" s="327"/>
      <c r="E145" s="323" t="str">
        <f t="shared" si="8"/>
        <v/>
      </c>
      <c r="F145" s="324" t="str">
        <f t="shared" si="9"/>
        <v>否</v>
      </c>
      <c r="G145" s="309" t="str">
        <f t="shared" si="7"/>
        <v>项</v>
      </c>
    </row>
    <row r="146" s="302" customFormat="1" ht="36" hidden="1" customHeight="1" spans="1:7">
      <c r="A146" s="325" t="s">
        <v>2787</v>
      </c>
      <c r="B146" s="328" t="s">
        <v>2788</v>
      </c>
      <c r="C146" s="267"/>
      <c r="D146" s="267"/>
      <c r="E146" s="323" t="str">
        <f t="shared" si="8"/>
        <v/>
      </c>
      <c r="F146" s="324" t="str">
        <f t="shared" si="9"/>
        <v>否</v>
      </c>
      <c r="G146" s="309" t="str">
        <f t="shared" si="7"/>
        <v>项</v>
      </c>
    </row>
    <row r="147" s="302" customFormat="1" ht="36" hidden="1" customHeight="1" spans="1:7">
      <c r="A147" s="321" t="s">
        <v>2789</v>
      </c>
      <c r="B147" s="322" t="s">
        <v>2790</v>
      </c>
      <c r="C147" s="265">
        <f>SUM(C148:C151)</f>
        <v>0</v>
      </c>
      <c r="D147" s="265">
        <f>SUM(D148:D151)</f>
        <v>0</v>
      </c>
      <c r="E147" s="331" t="str">
        <f t="shared" si="8"/>
        <v/>
      </c>
      <c r="F147" s="324" t="str">
        <f t="shared" si="9"/>
        <v>否</v>
      </c>
      <c r="G147" s="309" t="str">
        <f t="shared" si="7"/>
        <v>款</v>
      </c>
    </row>
    <row r="148" s="302" customFormat="1" ht="36" hidden="1" customHeight="1" spans="1:7">
      <c r="A148" s="325" t="s">
        <v>2791</v>
      </c>
      <c r="B148" s="326" t="s">
        <v>2792</v>
      </c>
      <c r="C148" s="327"/>
      <c r="D148" s="327"/>
      <c r="E148" s="323" t="str">
        <f t="shared" si="8"/>
        <v/>
      </c>
      <c r="F148" s="324" t="str">
        <f t="shared" si="9"/>
        <v>否</v>
      </c>
      <c r="G148" s="309" t="str">
        <f t="shared" si="7"/>
        <v>项</v>
      </c>
    </row>
    <row r="149" s="302" customFormat="1" ht="36" hidden="1" customHeight="1" spans="1:7">
      <c r="A149" s="325" t="s">
        <v>2793</v>
      </c>
      <c r="B149" s="328" t="s">
        <v>2794</v>
      </c>
      <c r="C149" s="267"/>
      <c r="D149" s="267"/>
      <c r="E149" s="323" t="str">
        <f t="shared" si="8"/>
        <v/>
      </c>
      <c r="F149" s="324" t="str">
        <f t="shared" si="9"/>
        <v>否</v>
      </c>
      <c r="G149" s="309" t="str">
        <f t="shared" si="7"/>
        <v>项</v>
      </c>
    </row>
    <row r="150" s="302" customFormat="1" ht="36" hidden="1" customHeight="1" spans="1:7">
      <c r="A150" s="325" t="s">
        <v>2795</v>
      </c>
      <c r="B150" s="328" t="s">
        <v>2796</v>
      </c>
      <c r="C150" s="267"/>
      <c r="D150" s="267"/>
      <c r="E150" s="323" t="str">
        <f t="shared" si="8"/>
        <v/>
      </c>
      <c r="F150" s="324" t="str">
        <f t="shared" si="9"/>
        <v>否</v>
      </c>
      <c r="G150" s="309" t="str">
        <f t="shared" si="7"/>
        <v>项</v>
      </c>
    </row>
    <row r="151" s="302" customFormat="1" ht="36" hidden="1" customHeight="1" spans="1:7">
      <c r="A151" s="325" t="s">
        <v>2797</v>
      </c>
      <c r="B151" s="326" t="s">
        <v>2798</v>
      </c>
      <c r="C151" s="327"/>
      <c r="D151" s="327"/>
      <c r="E151" s="323" t="str">
        <f t="shared" si="8"/>
        <v/>
      </c>
      <c r="F151" s="324" t="str">
        <f t="shared" si="9"/>
        <v>否</v>
      </c>
      <c r="G151" s="309" t="str">
        <f t="shared" si="7"/>
        <v>项</v>
      </c>
    </row>
    <row r="152" s="302" customFormat="1" ht="36" hidden="1" customHeight="1" spans="1:7">
      <c r="A152" s="321" t="s">
        <v>2799</v>
      </c>
      <c r="B152" s="329" t="s">
        <v>2800</v>
      </c>
      <c r="C152" s="330">
        <f>SUM(C153:C160)</f>
        <v>0</v>
      </c>
      <c r="D152" s="330">
        <f>SUM(D153:D160)</f>
        <v>0</v>
      </c>
      <c r="E152" s="331" t="str">
        <f t="shared" si="8"/>
        <v/>
      </c>
      <c r="F152" s="324" t="str">
        <f t="shared" si="9"/>
        <v>否</v>
      </c>
      <c r="G152" s="309" t="str">
        <f t="shared" si="7"/>
        <v>款</v>
      </c>
    </row>
    <row r="153" s="302" customFormat="1" ht="36" hidden="1" customHeight="1" spans="1:7">
      <c r="A153" s="325" t="s">
        <v>2801</v>
      </c>
      <c r="B153" s="326" t="s">
        <v>2802</v>
      </c>
      <c r="C153" s="327"/>
      <c r="D153" s="327"/>
      <c r="E153" s="323" t="str">
        <f t="shared" si="8"/>
        <v/>
      </c>
      <c r="F153" s="324" t="str">
        <f t="shared" si="9"/>
        <v>否</v>
      </c>
      <c r="G153" s="309" t="str">
        <f t="shared" si="7"/>
        <v>项</v>
      </c>
    </row>
    <row r="154" s="302" customFormat="1" ht="36" hidden="1" customHeight="1" spans="1:7">
      <c r="A154" s="325" t="s">
        <v>2803</v>
      </c>
      <c r="B154" s="326" t="s">
        <v>2804</v>
      </c>
      <c r="C154" s="327"/>
      <c r="D154" s="327"/>
      <c r="E154" s="323" t="str">
        <f t="shared" si="8"/>
        <v/>
      </c>
      <c r="F154" s="324" t="str">
        <f t="shared" si="9"/>
        <v>否</v>
      </c>
      <c r="G154" s="309" t="str">
        <f t="shared" si="7"/>
        <v>项</v>
      </c>
    </row>
    <row r="155" s="302" customFormat="1" ht="36" hidden="1" customHeight="1" spans="1:7">
      <c r="A155" s="325" t="s">
        <v>2805</v>
      </c>
      <c r="B155" s="326" t="s">
        <v>2806</v>
      </c>
      <c r="C155" s="327"/>
      <c r="D155" s="327"/>
      <c r="E155" s="323" t="str">
        <f t="shared" si="8"/>
        <v/>
      </c>
      <c r="F155" s="324" t="str">
        <f t="shared" si="9"/>
        <v>否</v>
      </c>
      <c r="G155" s="309" t="str">
        <f t="shared" si="7"/>
        <v>项</v>
      </c>
    </row>
    <row r="156" s="302" customFormat="1" ht="36" hidden="1" customHeight="1" spans="1:7">
      <c r="A156" s="325" t="s">
        <v>2807</v>
      </c>
      <c r="B156" s="326" t="s">
        <v>2808</v>
      </c>
      <c r="C156" s="327"/>
      <c r="D156" s="327"/>
      <c r="E156" s="323" t="str">
        <f t="shared" si="8"/>
        <v/>
      </c>
      <c r="F156" s="324" t="str">
        <f t="shared" si="9"/>
        <v>否</v>
      </c>
      <c r="G156" s="309" t="str">
        <f t="shared" si="7"/>
        <v>项</v>
      </c>
    </row>
    <row r="157" s="302" customFormat="1" ht="36" hidden="1" customHeight="1" spans="1:7">
      <c r="A157" s="325" t="s">
        <v>2809</v>
      </c>
      <c r="B157" s="326" t="s">
        <v>2810</v>
      </c>
      <c r="C157" s="327"/>
      <c r="D157" s="327"/>
      <c r="E157" s="323" t="str">
        <f t="shared" si="8"/>
        <v/>
      </c>
      <c r="F157" s="324" t="str">
        <f t="shared" si="9"/>
        <v>否</v>
      </c>
      <c r="G157" s="309" t="str">
        <f t="shared" si="7"/>
        <v>项</v>
      </c>
    </row>
    <row r="158" s="302" customFormat="1" ht="36" hidden="1" customHeight="1" spans="1:7">
      <c r="A158" s="325" t="s">
        <v>2811</v>
      </c>
      <c r="B158" s="326" t="s">
        <v>2812</v>
      </c>
      <c r="C158" s="327"/>
      <c r="D158" s="327"/>
      <c r="E158" s="323" t="str">
        <f t="shared" si="8"/>
        <v/>
      </c>
      <c r="F158" s="324" t="str">
        <f t="shared" si="9"/>
        <v>否</v>
      </c>
      <c r="G158" s="309" t="str">
        <f t="shared" si="7"/>
        <v>项</v>
      </c>
    </row>
    <row r="159" s="302" customFormat="1" ht="36" hidden="1" customHeight="1" spans="1:7">
      <c r="A159" s="325" t="s">
        <v>2813</v>
      </c>
      <c r="B159" s="326" t="s">
        <v>2814</v>
      </c>
      <c r="C159" s="327"/>
      <c r="D159" s="327"/>
      <c r="E159" s="323" t="str">
        <f t="shared" si="8"/>
        <v/>
      </c>
      <c r="F159" s="324" t="str">
        <f t="shared" si="9"/>
        <v>否</v>
      </c>
      <c r="G159" s="309" t="str">
        <f t="shared" si="7"/>
        <v>项</v>
      </c>
    </row>
    <row r="160" s="302" customFormat="1" ht="36" hidden="1" customHeight="1" spans="1:7">
      <c r="A160" s="325" t="s">
        <v>2815</v>
      </c>
      <c r="B160" s="326" t="s">
        <v>2816</v>
      </c>
      <c r="C160" s="327"/>
      <c r="D160" s="327"/>
      <c r="E160" s="323" t="str">
        <f t="shared" si="8"/>
        <v/>
      </c>
      <c r="F160" s="324" t="str">
        <f t="shared" si="9"/>
        <v>否</v>
      </c>
      <c r="G160" s="309" t="str">
        <f t="shared" si="7"/>
        <v>项</v>
      </c>
    </row>
    <row r="161" s="302" customFormat="1" ht="36" hidden="1" customHeight="1" spans="1:7">
      <c r="A161" s="321" t="s">
        <v>2817</v>
      </c>
      <c r="B161" s="329" t="s">
        <v>2818</v>
      </c>
      <c r="C161" s="330">
        <f>SUM(C162:C167)</f>
        <v>0</v>
      </c>
      <c r="D161" s="330">
        <f>SUM(D162:D167)</f>
        <v>0</v>
      </c>
      <c r="E161" s="331" t="str">
        <f t="shared" si="8"/>
        <v/>
      </c>
      <c r="F161" s="324" t="str">
        <f t="shared" si="9"/>
        <v>否</v>
      </c>
      <c r="G161" s="309" t="str">
        <f t="shared" si="7"/>
        <v>款</v>
      </c>
    </row>
    <row r="162" s="302" customFormat="1" ht="36" hidden="1" customHeight="1" spans="1:7">
      <c r="A162" s="325" t="s">
        <v>2819</v>
      </c>
      <c r="B162" s="326" t="s">
        <v>2820</v>
      </c>
      <c r="C162" s="327"/>
      <c r="D162" s="327"/>
      <c r="E162" s="323" t="str">
        <f t="shared" si="8"/>
        <v/>
      </c>
      <c r="F162" s="324" t="str">
        <f t="shared" si="9"/>
        <v>否</v>
      </c>
      <c r="G162" s="309" t="str">
        <f t="shared" si="7"/>
        <v>项</v>
      </c>
    </row>
    <row r="163" s="302" customFormat="1" ht="36" hidden="1" customHeight="1" spans="1:7">
      <c r="A163" s="325" t="s">
        <v>2821</v>
      </c>
      <c r="B163" s="326" t="s">
        <v>2822</v>
      </c>
      <c r="C163" s="327"/>
      <c r="D163" s="327"/>
      <c r="E163" s="323" t="str">
        <f t="shared" si="8"/>
        <v/>
      </c>
      <c r="F163" s="324" t="str">
        <f t="shared" si="9"/>
        <v>否</v>
      </c>
      <c r="G163" s="309" t="str">
        <f t="shared" si="7"/>
        <v>项</v>
      </c>
    </row>
    <row r="164" s="302" customFormat="1" ht="36" hidden="1" customHeight="1" spans="1:7">
      <c r="A164" s="325" t="s">
        <v>2823</v>
      </c>
      <c r="B164" s="326" t="s">
        <v>2824</v>
      </c>
      <c r="C164" s="327"/>
      <c r="D164" s="327"/>
      <c r="E164" s="323" t="str">
        <f t="shared" si="8"/>
        <v/>
      </c>
      <c r="F164" s="324" t="str">
        <f t="shared" si="9"/>
        <v>否</v>
      </c>
      <c r="G164" s="309" t="str">
        <f t="shared" si="7"/>
        <v>项</v>
      </c>
    </row>
    <row r="165" s="302" customFormat="1" ht="36" hidden="1" customHeight="1" spans="1:7">
      <c r="A165" s="325" t="s">
        <v>2825</v>
      </c>
      <c r="B165" s="326" t="s">
        <v>2826</v>
      </c>
      <c r="C165" s="327"/>
      <c r="D165" s="327"/>
      <c r="E165" s="323" t="str">
        <f t="shared" si="8"/>
        <v/>
      </c>
      <c r="F165" s="324" t="str">
        <f t="shared" si="9"/>
        <v>否</v>
      </c>
      <c r="G165" s="309" t="str">
        <f t="shared" si="7"/>
        <v>项</v>
      </c>
    </row>
    <row r="166" s="302" customFormat="1" ht="36" hidden="1" customHeight="1" spans="1:7">
      <c r="A166" s="325" t="s">
        <v>2827</v>
      </c>
      <c r="B166" s="326" t="s">
        <v>2828</v>
      </c>
      <c r="C166" s="327"/>
      <c r="D166" s="327"/>
      <c r="E166" s="323" t="str">
        <f t="shared" si="8"/>
        <v/>
      </c>
      <c r="F166" s="324" t="str">
        <f t="shared" si="9"/>
        <v>否</v>
      </c>
      <c r="G166" s="309" t="str">
        <f t="shared" si="7"/>
        <v>项</v>
      </c>
    </row>
    <row r="167" s="302" customFormat="1" ht="36" hidden="1" customHeight="1" spans="1:7">
      <c r="A167" s="325" t="s">
        <v>2829</v>
      </c>
      <c r="B167" s="326" t="s">
        <v>2830</v>
      </c>
      <c r="C167" s="327"/>
      <c r="D167" s="327"/>
      <c r="E167" s="323" t="str">
        <f t="shared" si="8"/>
        <v/>
      </c>
      <c r="F167" s="324" t="str">
        <f t="shared" si="9"/>
        <v>否</v>
      </c>
      <c r="G167" s="309" t="str">
        <f t="shared" si="7"/>
        <v>项</v>
      </c>
    </row>
    <row r="168" s="302" customFormat="1" ht="36" hidden="1" customHeight="1" spans="1:7">
      <c r="A168" s="321" t="s">
        <v>2831</v>
      </c>
      <c r="B168" s="322" t="s">
        <v>2832</v>
      </c>
      <c r="C168" s="265">
        <f>SUM(C169:C176)</f>
        <v>0</v>
      </c>
      <c r="D168" s="265">
        <f>SUM(D169:D176)</f>
        <v>0</v>
      </c>
      <c r="E168" s="331" t="str">
        <f t="shared" si="8"/>
        <v/>
      </c>
      <c r="F168" s="324" t="str">
        <f t="shared" si="9"/>
        <v>否</v>
      </c>
      <c r="G168" s="309" t="str">
        <f t="shared" ref="G168:G231" si="10">IF(LEN(A168)=3,"类",IF(LEN(A168)=5,"款","项"))</f>
        <v>款</v>
      </c>
    </row>
    <row r="169" s="302" customFormat="1" ht="36" hidden="1" customHeight="1" spans="1:7">
      <c r="A169" s="325" t="s">
        <v>2833</v>
      </c>
      <c r="B169" s="328" t="s">
        <v>2834</v>
      </c>
      <c r="C169" s="267"/>
      <c r="D169" s="267"/>
      <c r="E169" s="323" t="str">
        <f t="shared" si="8"/>
        <v/>
      </c>
      <c r="F169" s="324" t="str">
        <f t="shared" si="9"/>
        <v>否</v>
      </c>
      <c r="G169" s="309" t="str">
        <f t="shared" si="10"/>
        <v>项</v>
      </c>
    </row>
    <row r="170" s="302" customFormat="1" ht="36" hidden="1" customHeight="1" spans="1:7">
      <c r="A170" s="325" t="s">
        <v>2835</v>
      </c>
      <c r="B170" s="326" t="s">
        <v>2836</v>
      </c>
      <c r="C170" s="327"/>
      <c r="D170" s="327"/>
      <c r="E170" s="323" t="str">
        <f t="shared" si="8"/>
        <v/>
      </c>
      <c r="F170" s="324" t="str">
        <f t="shared" si="9"/>
        <v>否</v>
      </c>
      <c r="G170" s="309" t="str">
        <f t="shared" si="10"/>
        <v>项</v>
      </c>
    </row>
    <row r="171" s="302" customFormat="1" ht="36" hidden="1" customHeight="1" spans="1:7">
      <c r="A171" s="325" t="s">
        <v>2837</v>
      </c>
      <c r="B171" s="328" t="s">
        <v>2838</v>
      </c>
      <c r="C171" s="267"/>
      <c r="D171" s="267"/>
      <c r="E171" s="323" t="str">
        <f t="shared" si="8"/>
        <v/>
      </c>
      <c r="F171" s="324" t="str">
        <f t="shared" si="9"/>
        <v>否</v>
      </c>
      <c r="G171" s="309" t="str">
        <f t="shared" si="10"/>
        <v>项</v>
      </c>
    </row>
    <row r="172" s="302" customFormat="1" ht="36" hidden="1" customHeight="1" spans="1:7">
      <c r="A172" s="325" t="s">
        <v>2839</v>
      </c>
      <c r="B172" s="328" t="s">
        <v>2840</v>
      </c>
      <c r="C172" s="267"/>
      <c r="D172" s="267"/>
      <c r="E172" s="323" t="str">
        <f t="shared" si="8"/>
        <v/>
      </c>
      <c r="F172" s="324" t="str">
        <f t="shared" si="9"/>
        <v>否</v>
      </c>
      <c r="G172" s="309" t="str">
        <f t="shared" si="10"/>
        <v>项</v>
      </c>
    </row>
    <row r="173" s="302" customFormat="1" ht="36" hidden="1" customHeight="1" spans="1:7">
      <c r="A173" s="325" t="s">
        <v>2841</v>
      </c>
      <c r="B173" s="326" t="s">
        <v>2842</v>
      </c>
      <c r="C173" s="327"/>
      <c r="D173" s="327"/>
      <c r="E173" s="323" t="str">
        <f t="shared" si="8"/>
        <v/>
      </c>
      <c r="F173" s="324" t="str">
        <f t="shared" si="9"/>
        <v>否</v>
      </c>
      <c r="G173" s="309" t="str">
        <f t="shared" si="10"/>
        <v>项</v>
      </c>
    </row>
    <row r="174" s="302" customFormat="1" ht="36" hidden="1" customHeight="1" spans="1:7">
      <c r="A174" s="325" t="s">
        <v>2843</v>
      </c>
      <c r="B174" s="326" t="s">
        <v>2844</v>
      </c>
      <c r="C174" s="327"/>
      <c r="D174" s="327"/>
      <c r="E174" s="323" t="str">
        <f t="shared" si="8"/>
        <v/>
      </c>
      <c r="F174" s="324" t="str">
        <f t="shared" si="9"/>
        <v>否</v>
      </c>
      <c r="G174" s="309" t="str">
        <f t="shared" si="10"/>
        <v>项</v>
      </c>
    </row>
    <row r="175" s="302" customFormat="1" ht="36" hidden="1" customHeight="1" spans="1:7">
      <c r="A175" s="325" t="s">
        <v>2845</v>
      </c>
      <c r="B175" s="326" t="s">
        <v>2846</v>
      </c>
      <c r="C175" s="327"/>
      <c r="D175" s="327"/>
      <c r="E175" s="323" t="str">
        <f t="shared" si="8"/>
        <v/>
      </c>
      <c r="F175" s="324" t="str">
        <f t="shared" si="9"/>
        <v>否</v>
      </c>
      <c r="G175" s="309" t="str">
        <f t="shared" si="10"/>
        <v>项</v>
      </c>
    </row>
    <row r="176" s="302" customFormat="1" ht="36" hidden="1" customHeight="1" spans="1:7">
      <c r="A176" s="325" t="s">
        <v>2847</v>
      </c>
      <c r="B176" s="326" t="s">
        <v>2848</v>
      </c>
      <c r="C176" s="327"/>
      <c r="D176" s="327"/>
      <c r="E176" s="323" t="str">
        <f t="shared" si="8"/>
        <v/>
      </c>
      <c r="F176" s="324" t="str">
        <f t="shared" si="9"/>
        <v>否</v>
      </c>
      <c r="G176" s="309" t="str">
        <f t="shared" si="10"/>
        <v>项</v>
      </c>
    </row>
    <row r="177" s="302" customFormat="1" ht="36" hidden="1" customHeight="1" spans="1:7">
      <c r="A177" s="321" t="s">
        <v>2849</v>
      </c>
      <c r="B177" s="329" t="s">
        <v>2850</v>
      </c>
      <c r="C177" s="330">
        <f>SUM(C178:C179)</f>
        <v>0</v>
      </c>
      <c r="D177" s="330">
        <f>SUM(D178:D179)</f>
        <v>0</v>
      </c>
      <c r="E177" s="331" t="str">
        <f t="shared" si="8"/>
        <v/>
      </c>
      <c r="F177" s="324" t="str">
        <f t="shared" si="9"/>
        <v>否</v>
      </c>
      <c r="G177" s="309" t="str">
        <f t="shared" si="10"/>
        <v>款</v>
      </c>
    </row>
    <row r="178" s="302" customFormat="1" ht="36" hidden="1" customHeight="1" spans="1:7">
      <c r="A178" s="325" t="s">
        <v>2851</v>
      </c>
      <c r="B178" s="326" t="s">
        <v>2773</v>
      </c>
      <c r="C178" s="327"/>
      <c r="D178" s="327"/>
      <c r="E178" s="323" t="str">
        <f t="shared" si="8"/>
        <v/>
      </c>
      <c r="F178" s="324" t="str">
        <f t="shared" si="9"/>
        <v>否</v>
      </c>
      <c r="G178" s="309" t="str">
        <f t="shared" si="10"/>
        <v>项</v>
      </c>
    </row>
    <row r="179" s="302" customFormat="1" ht="36" hidden="1" customHeight="1" spans="1:7">
      <c r="A179" s="325" t="s">
        <v>2852</v>
      </c>
      <c r="B179" s="326" t="s">
        <v>2853</v>
      </c>
      <c r="C179" s="327"/>
      <c r="D179" s="327"/>
      <c r="E179" s="323" t="str">
        <f t="shared" si="8"/>
        <v/>
      </c>
      <c r="F179" s="324" t="str">
        <f t="shared" si="9"/>
        <v>否</v>
      </c>
      <c r="G179" s="309" t="str">
        <f t="shared" si="10"/>
        <v>项</v>
      </c>
    </row>
    <row r="180" s="302" customFormat="1" ht="36" hidden="1" customHeight="1" spans="1:7">
      <c r="A180" s="321" t="s">
        <v>2854</v>
      </c>
      <c r="B180" s="329" t="s">
        <v>2855</v>
      </c>
      <c r="C180" s="330">
        <f>SUM(C181:C182)</f>
        <v>0</v>
      </c>
      <c r="D180" s="330">
        <f>SUM(D181:D182)</f>
        <v>0</v>
      </c>
      <c r="E180" s="331" t="str">
        <f t="shared" si="8"/>
        <v/>
      </c>
      <c r="F180" s="324" t="str">
        <f t="shared" si="9"/>
        <v>否</v>
      </c>
      <c r="G180" s="309" t="str">
        <f t="shared" si="10"/>
        <v>款</v>
      </c>
    </row>
    <row r="181" s="302" customFormat="1" ht="36" hidden="1" customHeight="1" spans="1:7">
      <c r="A181" s="325" t="s">
        <v>2856</v>
      </c>
      <c r="B181" s="326" t="s">
        <v>2773</v>
      </c>
      <c r="C181" s="327"/>
      <c r="D181" s="327"/>
      <c r="E181" s="323" t="str">
        <f t="shared" si="8"/>
        <v/>
      </c>
      <c r="F181" s="324" t="str">
        <f t="shared" si="9"/>
        <v>否</v>
      </c>
      <c r="G181" s="309" t="str">
        <f t="shared" si="10"/>
        <v>项</v>
      </c>
    </row>
    <row r="182" s="302" customFormat="1" ht="36" hidden="1" customHeight="1" spans="1:7">
      <c r="A182" s="325" t="s">
        <v>2857</v>
      </c>
      <c r="B182" s="326" t="s">
        <v>2858</v>
      </c>
      <c r="C182" s="327"/>
      <c r="D182" s="327"/>
      <c r="E182" s="323" t="str">
        <f t="shared" si="8"/>
        <v/>
      </c>
      <c r="F182" s="324" t="str">
        <f t="shared" si="9"/>
        <v>否</v>
      </c>
      <c r="G182" s="309" t="str">
        <f t="shared" si="10"/>
        <v>项</v>
      </c>
    </row>
    <row r="183" s="302" customFormat="1" ht="36" hidden="1" customHeight="1" spans="1:7">
      <c r="A183" s="321" t="s">
        <v>2859</v>
      </c>
      <c r="B183" s="329" t="s">
        <v>2860</v>
      </c>
      <c r="C183" s="330"/>
      <c r="D183" s="330"/>
      <c r="E183" s="331" t="str">
        <f t="shared" si="8"/>
        <v/>
      </c>
      <c r="F183" s="324" t="str">
        <f t="shared" si="9"/>
        <v>否</v>
      </c>
      <c r="G183" s="309" t="str">
        <f t="shared" si="10"/>
        <v>款</v>
      </c>
    </row>
    <row r="184" s="302" customFormat="1" ht="36" hidden="1" customHeight="1" spans="1:7">
      <c r="A184" s="321" t="s">
        <v>2861</v>
      </c>
      <c r="B184" s="329" t="s">
        <v>2862</v>
      </c>
      <c r="C184" s="330">
        <f>SUM(C185:C187)</f>
        <v>0</v>
      </c>
      <c r="D184" s="330">
        <f>SUM(D185:D187)</f>
        <v>0</v>
      </c>
      <c r="E184" s="331" t="str">
        <f t="shared" si="8"/>
        <v/>
      </c>
      <c r="F184" s="324" t="str">
        <f t="shared" si="9"/>
        <v>否</v>
      </c>
      <c r="G184" s="309" t="str">
        <f t="shared" si="10"/>
        <v>款</v>
      </c>
    </row>
    <row r="185" s="302" customFormat="1" ht="36" hidden="1" customHeight="1" spans="1:7">
      <c r="A185" s="325" t="s">
        <v>2863</v>
      </c>
      <c r="B185" s="326" t="s">
        <v>2792</v>
      </c>
      <c r="C185" s="327"/>
      <c r="D185" s="327"/>
      <c r="E185" s="323" t="str">
        <f t="shared" si="8"/>
        <v/>
      </c>
      <c r="F185" s="324" t="str">
        <f t="shared" si="9"/>
        <v>否</v>
      </c>
      <c r="G185" s="309" t="str">
        <f t="shared" si="10"/>
        <v>项</v>
      </c>
    </row>
    <row r="186" s="302" customFormat="1" ht="36" hidden="1" customHeight="1" spans="1:7">
      <c r="A186" s="325" t="s">
        <v>2864</v>
      </c>
      <c r="B186" s="326" t="s">
        <v>2796</v>
      </c>
      <c r="C186" s="327"/>
      <c r="D186" s="327"/>
      <c r="E186" s="323" t="str">
        <f t="shared" si="8"/>
        <v/>
      </c>
      <c r="F186" s="324" t="str">
        <f t="shared" si="9"/>
        <v>否</v>
      </c>
      <c r="G186" s="309" t="str">
        <f t="shared" si="10"/>
        <v>项</v>
      </c>
    </row>
    <row r="187" s="302" customFormat="1" ht="36" hidden="1" customHeight="1" spans="1:7">
      <c r="A187" s="325" t="s">
        <v>2865</v>
      </c>
      <c r="B187" s="326" t="s">
        <v>2866</v>
      </c>
      <c r="C187" s="327"/>
      <c r="D187" s="327"/>
      <c r="E187" s="323" t="str">
        <f t="shared" si="8"/>
        <v/>
      </c>
      <c r="F187" s="324" t="str">
        <f t="shared" si="9"/>
        <v>否</v>
      </c>
      <c r="G187" s="309" t="str">
        <f t="shared" si="10"/>
        <v>项</v>
      </c>
    </row>
    <row r="188" s="302" customFormat="1" ht="36" customHeight="1" spans="1:7">
      <c r="A188" s="321" t="s">
        <v>96</v>
      </c>
      <c r="B188" s="322" t="s">
        <v>2867</v>
      </c>
      <c r="C188" s="265">
        <f>SUM(C189)</f>
        <v>0</v>
      </c>
      <c r="D188" s="265">
        <f>SUM(D189)</f>
        <v>0</v>
      </c>
      <c r="E188" s="331" t="str">
        <f t="shared" si="8"/>
        <v/>
      </c>
      <c r="F188" s="324" t="str">
        <f t="shared" si="9"/>
        <v>是</v>
      </c>
      <c r="G188" s="309" t="str">
        <f t="shared" si="10"/>
        <v>类</v>
      </c>
    </row>
    <row r="189" s="302" customFormat="1" ht="36" hidden="1" customHeight="1" spans="1:7">
      <c r="A189" s="321" t="s">
        <v>2868</v>
      </c>
      <c r="B189" s="322" t="s">
        <v>2869</v>
      </c>
      <c r="C189" s="265">
        <f>SUM(C190:C191)</f>
        <v>0</v>
      </c>
      <c r="D189" s="265">
        <f>SUM(D190:D191)</f>
        <v>0</v>
      </c>
      <c r="E189" s="331" t="str">
        <f t="shared" si="8"/>
        <v/>
      </c>
      <c r="F189" s="324" t="str">
        <f t="shared" si="9"/>
        <v>否</v>
      </c>
      <c r="G189" s="309" t="str">
        <f t="shared" si="10"/>
        <v>款</v>
      </c>
    </row>
    <row r="190" s="302" customFormat="1" ht="36" hidden="1" customHeight="1" spans="1:7">
      <c r="A190" s="325" t="s">
        <v>2870</v>
      </c>
      <c r="B190" s="328" t="s">
        <v>2871</v>
      </c>
      <c r="C190" s="267"/>
      <c r="D190" s="267"/>
      <c r="E190" s="323" t="str">
        <f t="shared" si="8"/>
        <v/>
      </c>
      <c r="F190" s="324" t="str">
        <f t="shared" si="9"/>
        <v>否</v>
      </c>
      <c r="G190" s="309" t="str">
        <f t="shared" si="10"/>
        <v>项</v>
      </c>
    </row>
    <row r="191" s="302" customFormat="1" ht="36" hidden="1" customHeight="1" spans="1:7">
      <c r="A191" s="325" t="s">
        <v>2872</v>
      </c>
      <c r="B191" s="326" t="s">
        <v>2873</v>
      </c>
      <c r="C191" s="327"/>
      <c r="D191" s="327"/>
      <c r="E191" s="323" t="str">
        <f t="shared" si="8"/>
        <v/>
      </c>
      <c r="F191" s="324" t="str">
        <f t="shared" si="9"/>
        <v>否</v>
      </c>
      <c r="G191" s="309" t="str">
        <f t="shared" si="10"/>
        <v>项</v>
      </c>
    </row>
    <row r="192" s="302" customFormat="1" ht="36" customHeight="1" spans="1:7">
      <c r="A192" s="321" t="s">
        <v>118</v>
      </c>
      <c r="B192" s="322" t="s">
        <v>2874</v>
      </c>
      <c r="C192" s="265">
        <f>SUM(C193,C197,C206,C218)</f>
        <v>997</v>
      </c>
      <c r="D192" s="265">
        <f>SUM(D193,D197,D206,D218)</f>
        <v>3406</v>
      </c>
      <c r="E192" s="331">
        <f t="shared" si="8"/>
        <v>2.416</v>
      </c>
      <c r="F192" s="324" t="str">
        <f t="shared" si="9"/>
        <v>是</v>
      </c>
      <c r="G192" s="309" t="str">
        <f t="shared" si="10"/>
        <v>类</v>
      </c>
    </row>
    <row r="193" s="302" customFormat="1" ht="36" hidden="1" customHeight="1" spans="1:7">
      <c r="A193" s="321" t="s">
        <v>2875</v>
      </c>
      <c r="B193" s="322" t="s">
        <v>2876</v>
      </c>
      <c r="C193" s="265">
        <f>SUM(C194:C196)</f>
        <v>0</v>
      </c>
      <c r="D193" s="265">
        <f>SUM(D194:D196)</f>
        <v>0</v>
      </c>
      <c r="E193" s="331" t="str">
        <f t="shared" si="8"/>
        <v/>
      </c>
      <c r="F193" s="324" t="str">
        <f t="shared" si="9"/>
        <v>否</v>
      </c>
      <c r="G193" s="309" t="str">
        <f t="shared" si="10"/>
        <v>款</v>
      </c>
    </row>
    <row r="194" s="302" customFormat="1" ht="36" hidden="1" customHeight="1" spans="1:7">
      <c r="A194" s="325" t="s">
        <v>2877</v>
      </c>
      <c r="B194" s="328" t="s">
        <v>2878</v>
      </c>
      <c r="C194" s="267"/>
      <c r="D194" s="267"/>
      <c r="E194" s="323" t="str">
        <f t="shared" si="8"/>
        <v/>
      </c>
      <c r="F194" s="324" t="str">
        <f t="shared" si="9"/>
        <v>否</v>
      </c>
      <c r="G194" s="309" t="str">
        <f t="shared" si="10"/>
        <v>项</v>
      </c>
    </row>
    <row r="195" s="302" customFormat="1" ht="36" hidden="1" customHeight="1" spans="1:7">
      <c r="A195" s="325" t="s">
        <v>2879</v>
      </c>
      <c r="B195" s="328" t="s">
        <v>2880</v>
      </c>
      <c r="C195" s="267"/>
      <c r="D195" s="267"/>
      <c r="E195" s="323" t="str">
        <f t="shared" si="8"/>
        <v/>
      </c>
      <c r="F195" s="324" t="str">
        <f t="shared" si="9"/>
        <v>否</v>
      </c>
      <c r="G195" s="309" t="str">
        <f t="shared" si="10"/>
        <v>项</v>
      </c>
    </row>
    <row r="196" s="302" customFormat="1" ht="36" hidden="1" customHeight="1" spans="1:7">
      <c r="A196" s="325" t="s">
        <v>2881</v>
      </c>
      <c r="B196" s="326" t="s">
        <v>2882</v>
      </c>
      <c r="C196" s="327"/>
      <c r="D196" s="327"/>
      <c r="E196" s="323" t="str">
        <f t="shared" si="8"/>
        <v/>
      </c>
      <c r="F196" s="324" t="str">
        <f t="shared" si="9"/>
        <v>否</v>
      </c>
      <c r="G196" s="309" t="str">
        <f t="shared" si="10"/>
        <v>项</v>
      </c>
    </row>
    <row r="197" s="302" customFormat="1" ht="36" customHeight="1" spans="1:7">
      <c r="A197" s="321" t="s">
        <v>2883</v>
      </c>
      <c r="B197" s="322" t="s">
        <v>2884</v>
      </c>
      <c r="C197" s="265">
        <f>SUM(C198:C205)</f>
        <v>15</v>
      </c>
      <c r="D197" s="265">
        <f>SUM(D198:D205)</f>
        <v>11</v>
      </c>
      <c r="E197" s="331">
        <f t="shared" ref="E197:E260" si="11">IF(C197&gt;0,D197/C197-1,IF(C197&lt;0,-(D197/C197-1),""))</f>
        <v>-0.267</v>
      </c>
      <c r="F197" s="324" t="str">
        <f t="shared" ref="F197:F260" si="12">IF(LEN(A197)=3,"是",IF(B197&lt;&gt;"",IF(SUM(C197:D197)&lt;&gt;0,"是","否"),"是"))</f>
        <v>是</v>
      </c>
      <c r="G197" s="309" t="str">
        <f t="shared" si="10"/>
        <v>款</v>
      </c>
    </row>
    <row r="198" s="302" customFormat="1" ht="36" hidden="1" customHeight="1" spans="1:7">
      <c r="A198" s="325" t="s">
        <v>2885</v>
      </c>
      <c r="B198" s="326" t="s">
        <v>2886</v>
      </c>
      <c r="C198" s="327"/>
      <c r="D198" s="327"/>
      <c r="E198" s="323" t="str">
        <f t="shared" si="11"/>
        <v/>
      </c>
      <c r="F198" s="324" t="str">
        <f t="shared" si="12"/>
        <v>否</v>
      </c>
      <c r="G198" s="309" t="str">
        <f t="shared" si="10"/>
        <v>项</v>
      </c>
    </row>
    <row r="199" s="302" customFormat="1" ht="36" hidden="1" customHeight="1" spans="1:7">
      <c r="A199" s="325" t="s">
        <v>2887</v>
      </c>
      <c r="B199" s="326" t="s">
        <v>2888</v>
      </c>
      <c r="C199" s="327"/>
      <c r="D199" s="327"/>
      <c r="E199" s="323" t="str">
        <f t="shared" si="11"/>
        <v/>
      </c>
      <c r="F199" s="324" t="str">
        <f t="shared" si="12"/>
        <v>否</v>
      </c>
      <c r="G199" s="309" t="str">
        <f t="shared" si="10"/>
        <v>项</v>
      </c>
    </row>
    <row r="200" s="302" customFormat="1" ht="36" customHeight="1" spans="1:7">
      <c r="A200" s="325" t="s">
        <v>2889</v>
      </c>
      <c r="B200" s="328" t="s">
        <v>2890</v>
      </c>
      <c r="C200" s="267">
        <v>15</v>
      </c>
      <c r="D200" s="267">
        <v>11</v>
      </c>
      <c r="E200" s="323">
        <f t="shared" si="11"/>
        <v>-0.267</v>
      </c>
      <c r="F200" s="324" t="str">
        <f t="shared" si="12"/>
        <v>是</v>
      </c>
      <c r="G200" s="309" t="str">
        <f t="shared" si="10"/>
        <v>项</v>
      </c>
    </row>
    <row r="201" s="302" customFormat="1" ht="36" hidden="1" customHeight="1" spans="1:7">
      <c r="A201" s="325" t="s">
        <v>2891</v>
      </c>
      <c r="B201" s="328" t="s">
        <v>2892</v>
      </c>
      <c r="C201" s="267"/>
      <c r="D201" s="267"/>
      <c r="E201" s="323" t="str">
        <f t="shared" si="11"/>
        <v/>
      </c>
      <c r="F201" s="324" t="str">
        <f t="shared" si="12"/>
        <v>否</v>
      </c>
      <c r="G201" s="309" t="str">
        <f t="shared" si="10"/>
        <v>项</v>
      </c>
    </row>
    <row r="202" s="302" customFormat="1" ht="36" hidden="1" customHeight="1" spans="1:7">
      <c r="A202" s="325" t="s">
        <v>2893</v>
      </c>
      <c r="B202" s="326" t="s">
        <v>2894</v>
      </c>
      <c r="C202" s="327"/>
      <c r="D202" s="327"/>
      <c r="E202" s="323" t="str">
        <f t="shared" si="11"/>
        <v/>
      </c>
      <c r="F202" s="324" t="str">
        <f t="shared" si="12"/>
        <v>否</v>
      </c>
      <c r="G202" s="309" t="str">
        <f t="shared" si="10"/>
        <v>项</v>
      </c>
    </row>
    <row r="203" s="302" customFormat="1" ht="36" hidden="1" customHeight="1" spans="1:7">
      <c r="A203" s="325" t="s">
        <v>2895</v>
      </c>
      <c r="B203" s="326" t="s">
        <v>2896</v>
      </c>
      <c r="C203" s="327"/>
      <c r="D203" s="327"/>
      <c r="E203" s="323" t="str">
        <f t="shared" si="11"/>
        <v/>
      </c>
      <c r="F203" s="324" t="str">
        <f t="shared" si="12"/>
        <v>否</v>
      </c>
      <c r="G203" s="309" t="str">
        <f t="shared" si="10"/>
        <v>项</v>
      </c>
    </row>
    <row r="204" s="302" customFormat="1" ht="36" hidden="1" customHeight="1" spans="1:7">
      <c r="A204" s="325" t="s">
        <v>2897</v>
      </c>
      <c r="B204" s="328" t="s">
        <v>2898</v>
      </c>
      <c r="C204" s="267"/>
      <c r="D204" s="267"/>
      <c r="E204" s="323" t="str">
        <f t="shared" si="11"/>
        <v/>
      </c>
      <c r="F204" s="324" t="str">
        <f t="shared" si="12"/>
        <v>否</v>
      </c>
      <c r="G204" s="309" t="str">
        <f t="shared" si="10"/>
        <v>项</v>
      </c>
    </row>
    <row r="205" s="302" customFormat="1" ht="36" hidden="1" customHeight="1" spans="1:7">
      <c r="A205" s="325" t="s">
        <v>2899</v>
      </c>
      <c r="B205" s="326" t="s">
        <v>2900</v>
      </c>
      <c r="C205" s="327"/>
      <c r="D205" s="327"/>
      <c r="E205" s="323" t="str">
        <f t="shared" si="11"/>
        <v/>
      </c>
      <c r="F205" s="324" t="str">
        <f t="shared" si="12"/>
        <v>否</v>
      </c>
      <c r="G205" s="309" t="str">
        <f t="shared" si="10"/>
        <v>项</v>
      </c>
    </row>
    <row r="206" s="302" customFormat="1" ht="36" customHeight="1" spans="1:7">
      <c r="A206" s="321" t="s">
        <v>2901</v>
      </c>
      <c r="B206" s="322" t="s">
        <v>2902</v>
      </c>
      <c r="C206" s="265">
        <f>SUM(C207:C217)</f>
        <v>982</v>
      </c>
      <c r="D206" s="265">
        <f>SUM(D207:D217)</f>
        <v>2105</v>
      </c>
      <c r="E206" s="331">
        <f t="shared" si="11"/>
        <v>1.144</v>
      </c>
      <c r="F206" s="324" t="str">
        <f t="shared" si="12"/>
        <v>是</v>
      </c>
      <c r="G206" s="309" t="str">
        <f t="shared" si="10"/>
        <v>款</v>
      </c>
    </row>
    <row r="207" s="302" customFormat="1" ht="36" hidden="1" customHeight="1" spans="1:7">
      <c r="A207" s="333">
        <v>2296001</v>
      </c>
      <c r="B207" s="326" t="s">
        <v>2903</v>
      </c>
      <c r="C207" s="327"/>
      <c r="D207" s="327"/>
      <c r="E207" s="323" t="str">
        <f t="shared" si="11"/>
        <v/>
      </c>
      <c r="F207" s="324" t="str">
        <f t="shared" si="12"/>
        <v>否</v>
      </c>
      <c r="G207" s="309" t="str">
        <f t="shared" si="10"/>
        <v>项</v>
      </c>
    </row>
    <row r="208" s="302" customFormat="1" ht="36" customHeight="1" spans="1:7">
      <c r="A208" s="325" t="s">
        <v>2904</v>
      </c>
      <c r="B208" s="328" t="s">
        <v>2905</v>
      </c>
      <c r="C208" s="267">
        <v>756</v>
      </c>
      <c r="D208" s="267">
        <v>424</v>
      </c>
      <c r="E208" s="323">
        <f t="shared" si="11"/>
        <v>-0.439</v>
      </c>
      <c r="F208" s="324" t="str">
        <f t="shared" si="12"/>
        <v>是</v>
      </c>
      <c r="G208" s="309" t="str">
        <f t="shared" si="10"/>
        <v>项</v>
      </c>
    </row>
    <row r="209" s="302" customFormat="1" ht="36" customHeight="1" spans="1:7">
      <c r="A209" s="325" t="s">
        <v>2906</v>
      </c>
      <c r="B209" s="328" t="s">
        <v>2907</v>
      </c>
      <c r="C209" s="267">
        <v>52</v>
      </c>
      <c r="D209" s="267">
        <v>248</v>
      </c>
      <c r="E209" s="323">
        <f t="shared" si="11"/>
        <v>3.769</v>
      </c>
      <c r="F209" s="324" t="str">
        <f t="shared" si="12"/>
        <v>是</v>
      </c>
      <c r="G209" s="309" t="str">
        <f t="shared" si="10"/>
        <v>项</v>
      </c>
    </row>
    <row r="210" s="302" customFormat="1" ht="36" customHeight="1" spans="1:7">
      <c r="A210" s="325" t="s">
        <v>2908</v>
      </c>
      <c r="B210" s="326" t="s">
        <v>2909</v>
      </c>
      <c r="C210" s="327">
        <v>10</v>
      </c>
      <c r="D210" s="327">
        <v>784</v>
      </c>
      <c r="E210" s="323">
        <f t="shared" si="11"/>
        <v>77.4</v>
      </c>
      <c r="F210" s="324" t="str">
        <f t="shared" si="12"/>
        <v>是</v>
      </c>
      <c r="G210" s="309" t="str">
        <f t="shared" si="10"/>
        <v>项</v>
      </c>
    </row>
    <row r="211" s="302" customFormat="1" ht="36" hidden="1" customHeight="1" spans="1:7">
      <c r="A211" s="325" t="s">
        <v>2910</v>
      </c>
      <c r="B211" s="326" t="s">
        <v>2911</v>
      </c>
      <c r="C211" s="327"/>
      <c r="D211" s="327"/>
      <c r="E211" s="323" t="str">
        <f t="shared" si="11"/>
        <v/>
      </c>
      <c r="F211" s="324" t="str">
        <f t="shared" si="12"/>
        <v>否</v>
      </c>
      <c r="G211" s="309" t="str">
        <f t="shared" si="10"/>
        <v>项</v>
      </c>
    </row>
    <row r="212" s="302" customFormat="1" ht="36" customHeight="1" spans="1:7">
      <c r="A212" s="325" t="s">
        <v>2912</v>
      </c>
      <c r="B212" s="328" t="s">
        <v>2913</v>
      </c>
      <c r="C212" s="267">
        <v>115</v>
      </c>
      <c r="D212" s="267">
        <v>23</v>
      </c>
      <c r="E212" s="323">
        <f t="shared" si="11"/>
        <v>-0.8</v>
      </c>
      <c r="F212" s="324" t="str">
        <f t="shared" si="12"/>
        <v>是</v>
      </c>
      <c r="G212" s="309" t="str">
        <f t="shared" si="10"/>
        <v>项</v>
      </c>
    </row>
    <row r="213" s="302" customFormat="1" ht="36" customHeight="1" spans="1:7">
      <c r="A213" s="325" t="s">
        <v>2914</v>
      </c>
      <c r="B213" s="326" t="s">
        <v>2915</v>
      </c>
      <c r="C213" s="327"/>
      <c r="D213" s="327">
        <v>120</v>
      </c>
      <c r="E213" s="323" t="str">
        <f t="shared" si="11"/>
        <v/>
      </c>
      <c r="F213" s="324" t="str">
        <f t="shared" si="12"/>
        <v>是</v>
      </c>
      <c r="G213" s="309" t="str">
        <f t="shared" si="10"/>
        <v>项</v>
      </c>
    </row>
    <row r="214" s="302" customFormat="1" ht="36" hidden="1" customHeight="1" spans="1:7">
      <c r="A214" s="325" t="s">
        <v>2916</v>
      </c>
      <c r="B214" s="326" t="s">
        <v>2917</v>
      </c>
      <c r="C214" s="327"/>
      <c r="D214" s="327"/>
      <c r="E214" s="323" t="str">
        <f t="shared" si="11"/>
        <v/>
      </c>
      <c r="F214" s="324" t="str">
        <f t="shared" si="12"/>
        <v>否</v>
      </c>
      <c r="G214" s="309" t="str">
        <f t="shared" si="10"/>
        <v>项</v>
      </c>
    </row>
    <row r="215" s="302" customFormat="1" ht="36" hidden="1" customHeight="1" spans="1:7">
      <c r="A215" s="325" t="s">
        <v>2918</v>
      </c>
      <c r="B215" s="326" t="s">
        <v>2919</v>
      </c>
      <c r="C215" s="327"/>
      <c r="D215" s="327"/>
      <c r="E215" s="323" t="str">
        <f t="shared" si="11"/>
        <v/>
      </c>
      <c r="F215" s="324" t="str">
        <f t="shared" si="12"/>
        <v>否</v>
      </c>
      <c r="G215" s="309" t="str">
        <f t="shared" si="10"/>
        <v>项</v>
      </c>
    </row>
    <row r="216" s="302" customFormat="1" ht="36" hidden="1" customHeight="1" spans="1:7">
      <c r="A216" s="325" t="s">
        <v>2920</v>
      </c>
      <c r="B216" s="326" t="s">
        <v>3065</v>
      </c>
      <c r="C216" s="327"/>
      <c r="D216" s="327"/>
      <c r="E216" s="323" t="str">
        <f t="shared" si="11"/>
        <v/>
      </c>
      <c r="F216" s="324" t="str">
        <f t="shared" si="12"/>
        <v>否</v>
      </c>
      <c r="G216" s="309" t="str">
        <f t="shared" si="10"/>
        <v>项</v>
      </c>
    </row>
    <row r="217" s="302" customFormat="1" ht="36" customHeight="1" spans="1:7">
      <c r="A217" s="325" t="s">
        <v>2922</v>
      </c>
      <c r="B217" s="328" t="s">
        <v>2923</v>
      </c>
      <c r="C217" s="267">
        <v>49</v>
      </c>
      <c r="D217" s="267">
        <v>506</v>
      </c>
      <c r="E217" s="323">
        <f t="shared" si="11"/>
        <v>9.327</v>
      </c>
      <c r="F217" s="324" t="str">
        <f t="shared" si="12"/>
        <v>是</v>
      </c>
      <c r="G217" s="309" t="str">
        <f t="shared" si="10"/>
        <v>项</v>
      </c>
    </row>
    <row r="218" s="302" customFormat="1" ht="36" customHeight="1" spans="1:7">
      <c r="A218" s="321">
        <v>22998</v>
      </c>
      <c r="B218" s="321" t="s">
        <v>2924</v>
      </c>
      <c r="C218" s="265">
        <f>SUM(C219)</f>
        <v>0</v>
      </c>
      <c r="D218" s="265">
        <f>SUM(D219)</f>
        <v>1290</v>
      </c>
      <c r="E218" s="331" t="str">
        <f t="shared" si="11"/>
        <v/>
      </c>
      <c r="F218" s="324" t="str">
        <f t="shared" si="12"/>
        <v>是</v>
      </c>
      <c r="G218" s="309" t="str">
        <f t="shared" si="10"/>
        <v>款</v>
      </c>
    </row>
    <row r="219" s="302" customFormat="1" ht="36" customHeight="1" spans="1:7">
      <c r="A219" s="325">
        <v>2299899</v>
      </c>
      <c r="B219" s="325" t="s">
        <v>2925</v>
      </c>
      <c r="C219" s="267"/>
      <c r="D219" s="267">
        <v>1290</v>
      </c>
      <c r="E219" s="323" t="str">
        <f t="shared" si="11"/>
        <v/>
      </c>
      <c r="F219" s="324" t="str">
        <f t="shared" si="12"/>
        <v>是</v>
      </c>
      <c r="G219" s="309" t="str">
        <f t="shared" si="10"/>
        <v>项</v>
      </c>
    </row>
    <row r="220" s="302" customFormat="1" ht="36" customHeight="1" spans="1:7">
      <c r="A220" s="321" t="s">
        <v>114</v>
      </c>
      <c r="B220" s="322" t="s">
        <v>2926</v>
      </c>
      <c r="C220" s="265">
        <f>SUM(C221:C236)</f>
        <v>5245</v>
      </c>
      <c r="D220" s="265">
        <f>SUM(D221:D236)</f>
        <v>6625</v>
      </c>
      <c r="E220" s="331">
        <f t="shared" si="11"/>
        <v>0.263</v>
      </c>
      <c r="F220" s="324" t="str">
        <f t="shared" si="12"/>
        <v>是</v>
      </c>
      <c r="G220" s="309" t="str">
        <f t="shared" si="10"/>
        <v>类</v>
      </c>
    </row>
    <row r="221" s="302" customFormat="1" ht="36" hidden="1" customHeight="1" spans="1:7">
      <c r="A221" s="325" t="s">
        <v>2927</v>
      </c>
      <c r="B221" s="326" t="s">
        <v>2928</v>
      </c>
      <c r="C221" s="327"/>
      <c r="D221" s="327"/>
      <c r="E221" s="323" t="str">
        <f t="shared" si="11"/>
        <v/>
      </c>
      <c r="F221" s="324" t="str">
        <f t="shared" si="12"/>
        <v>否</v>
      </c>
      <c r="G221" s="309" t="str">
        <f t="shared" si="10"/>
        <v>项</v>
      </c>
    </row>
    <row r="222" s="302" customFormat="1" ht="36" hidden="1" customHeight="1" spans="1:7">
      <c r="A222" s="325" t="s">
        <v>2929</v>
      </c>
      <c r="B222" s="326" t="s">
        <v>2930</v>
      </c>
      <c r="C222" s="327"/>
      <c r="D222" s="327"/>
      <c r="E222" s="323" t="str">
        <f t="shared" si="11"/>
        <v/>
      </c>
      <c r="F222" s="324" t="str">
        <f t="shared" si="12"/>
        <v>否</v>
      </c>
      <c r="G222" s="309" t="str">
        <f t="shared" si="10"/>
        <v>项</v>
      </c>
    </row>
    <row r="223" s="302" customFormat="1" ht="36" hidden="1" customHeight="1" spans="1:7">
      <c r="A223" s="325" t="s">
        <v>2931</v>
      </c>
      <c r="B223" s="326" t="s">
        <v>2932</v>
      </c>
      <c r="C223" s="327"/>
      <c r="D223" s="327"/>
      <c r="E223" s="323" t="str">
        <f t="shared" si="11"/>
        <v/>
      </c>
      <c r="F223" s="324" t="str">
        <f t="shared" si="12"/>
        <v>否</v>
      </c>
      <c r="G223" s="309" t="str">
        <f t="shared" si="10"/>
        <v>项</v>
      </c>
    </row>
    <row r="224" s="302" customFormat="1" ht="36" customHeight="1" spans="1:7">
      <c r="A224" s="325" t="s">
        <v>2933</v>
      </c>
      <c r="B224" s="326" t="s">
        <v>2934</v>
      </c>
      <c r="C224" s="327">
        <v>178</v>
      </c>
      <c r="D224" s="327">
        <v>214</v>
      </c>
      <c r="E224" s="323">
        <f t="shared" si="11"/>
        <v>0.202</v>
      </c>
      <c r="F224" s="324" t="str">
        <f t="shared" si="12"/>
        <v>是</v>
      </c>
      <c r="G224" s="309" t="str">
        <f t="shared" si="10"/>
        <v>项</v>
      </c>
    </row>
    <row r="225" s="302" customFormat="1" ht="36" hidden="1" customHeight="1" spans="1:7">
      <c r="A225" s="325" t="s">
        <v>2935</v>
      </c>
      <c r="B225" s="326" t="s">
        <v>2936</v>
      </c>
      <c r="C225" s="327"/>
      <c r="D225" s="327"/>
      <c r="E225" s="323" t="str">
        <f t="shared" si="11"/>
        <v/>
      </c>
      <c r="F225" s="324" t="str">
        <f t="shared" si="12"/>
        <v>否</v>
      </c>
      <c r="G225" s="309" t="str">
        <f t="shared" si="10"/>
        <v>项</v>
      </c>
    </row>
    <row r="226" s="302" customFormat="1" ht="36" hidden="1" customHeight="1" spans="1:7">
      <c r="A226" s="325" t="s">
        <v>2937</v>
      </c>
      <c r="B226" s="326" t="s">
        <v>2938</v>
      </c>
      <c r="C226" s="327"/>
      <c r="D226" s="327"/>
      <c r="E226" s="323" t="str">
        <f t="shared" si="11"/>
        <v/>
      </c>
      <c r="F226" s="324" t="str">
        <f t="shared" si="12"/>
        <v>否</v>
      </c>
      <c r="G226" s="309" t="str">
        <f t="shared" si="10"/>
        <v>项</v>
      </c>
    </row>
    <row r="227" s="302" customFormat="1" ht="36" hidden="1" customHeight="1" spans="1:7">
      <c r="A227" s="325" t="s">
        <v>2939</v>
      </c>
      <c r="B227" s="326" t="s">
        <v>2940</v>
      </c>
      <c r="C227" s="327"/>
      <c r="D227" s="327"/>
      <c r="E227" s="323" t="str">
        <f t="shared" si="11"/>
        <v/>
      </c>
      <c r="F227" s="324" t="str">
        <f t="shared" si="12"/>
        <v>否</v>
      </c>
      <c r="G227" s="309" t="str">
        <f t="shared" si="10"/>
        <v>项</v>
      </c>
    </row>
    <row r="228" s="302" customFormat="1" ht="36" hidden="1" customHeight="1" spans="1:7">
      <c r="A228" s="325" t="s">
        <v>2941</v>
      </c>
      <c r="B228" s="326" t="s">
        <v>2942</v>
      </c>
      <c r="C228" s="327"/>
      <c r="D228" s="327"/>
      <c r="E228" s="323" t="str">
        <f t="shared" si="11"/>
        <v/>
      </c>
      <c r="F228" s="324" t="str">
        <f t="shared" si="12"/>
        <v>否</v>
      </c>
      <c r="G228" s="309" t="str">
        <f t="shared" si="10"/>
        <v>项</v>
      </c>
    </row>
    <row r="229" s="302" customFormat="1" ht="36" hidden="1" customHeight="1" spans="1:7">
      <c r="A229" s="325" t="s">
        <v>2943</v>
      </c>
      <c r="B229" s="326" t="s">
        <v>2944</v>
      </c>
      <c r="C229" s="327"/>
      <c r="D229" s="327"/>
      <c r="E229" s="323" t="str">
        <f t="shared" si="11"/>
        <v/>
      </c>
      <c r="F229" s="324" t="str">
        <f t="shared" si="12"/>
        <v>否</v>
      </c>
      <c r="G229" s="309" t="str">
        <f t="shared" si="10"/>
        <v>项</v>
      </c>
    </row>
    <row r="230" s="302" customFormat="1" ht="36" hidden="1" customHeight="1" spans="1:7">
      <c r="A230" s="325" t="s">
        <v>2945</v>
      </c>
      <c r="B230" s="326" t="s">
        <v>2946</v>
      </c>
      <c r="C230" s="327"/>
      <c r="D230" s="327"/>
      <c r="E230" s="323" t="str">
        <f t="shared" si="11"/>
        <v/>
      </c>
      <c r="F230" s="324" t="str">
        <f t="shared" si="12"/>
        <v>否</v>
      </c>
      <c r="G230" s="309" t="str">
        <f t="shared" si="10"/>
        <v>项</v>
      </c>
    </row>
    <row r="231" s="302" customFormat="1" ht="36" hidden="1" customHeight="1" spans="1:7">
      <c r="A231" s="325" t="s">
        <v>2947</v>
      </c>
      <c r="B231" s="326" t="s">
        <v>2948</v>
      </c>
      <c r="C231" s="327"/>
      <c r="D231" s="327"/>
      <c r="E231" s="323" t="str">
        <f t="shared" si="11"/>
        <v/>
      </c>
      <c r="F231" s="324" t="str">
        <f t="shared" si="12"/>
        <v>否</v>
      </c>
      <c r="G231" s="309" t="str">
        <f t="shared" si="10"/>
        <v>项</v>
      </c>
    </row>
    <row r="232" s="302" customFormat="1" ht="36" customHeight="1" spans="1:7">
      <c r="A232" s="325" t="s">
        <v>2949</v>
      </c>
      <c r="B232" s="326" t="s">
        <v>2950</v>
      </c>
      <c r="C232" s="327">
        <v>669</v>
      </c>
      <c r="D232" s="327">
        <v>466</v>
      </c>
      <c r="E232" s="323">
        <f t="shared" si="11"/>
        <v>-0.303</v>
      </c>
      <c r="F232" s="324" t="str">
        <f t="shared" si="12"/>
        <v>是</v>
      </c>
      <c r="G232" s="309" t="str">
        <f t="shared" ref="G232:G287" si="13">IF(LEN(A232)=3,"类",IF(LEN(A232)=5,"款","项"))</f>
        <v>项</v>
      </c>
    </row>
    <row r="233" s="302" customFormat="1" ht="36" hidden="1" customHeight="1" spans="1:7">
      <c r="A233" s="325" t="s">
        <v>2951</v>
      </c>
      <c r="B233" s="326" t="s">
        <v>2952</v>
      </c>
      <c r="C233" s="327"/>
      <c r="D233" s="327"/>
      <c r="E233" s="323" t="str">
        <f t="shared" si="11"/>
        <v/>
      </c>
      <c r="F233" s="324" t="str">
        <f t="shared" si="12"/>
        <v>否</v>
      </c>
      <c r="G233" s="309" t="str">
        <f t="shared" si="13"/>
        <v>项</v>
      </c>
    </row>
    <row r="234" s="302" customFormat="1" ht="36" customHeight="1" spans="1:7">
      <c r="A234" s="325" t="s">
        <v>2953</v>
      </c>
      <c r="B234" s="326" t="s">
        <v>2954</v>
      </c>
      <c r="C234" s="327">
        <v>655</v>
      </c>
      <c r="D234" s="327">
        <v>845</v>
      </c>
      <c r="E234" s="323">
        <f t="shared" si="11"/>
        <v>0.29</v>
      </c>
      <c r="F234" s="324" t="str">
        <f t="shared" si="12"/>
        <v>是</v>
      </c>
      <c r="G234" s="309" t="str">
        <f t="shared" si="13"/>
        <v>项</v>
      </c>
    </row>
    <row r="235" s="302" customFormat="1" ht="36" customHeight="1" spans="1:7">
      <c r="A235" s="325" t="s">
        <v>2955</v>
      </c>
      <c r="B235" s="328" t="s">
        <v>2956</v>
      </c>
      <c r="C235" s="267">
        <v>3743</v>
      </c>
      <c r="D235" s="267">
        <v>3850</v>
      </c>
      <c r="E235" s="323">
        <f t="shared" si="11"/>
        <v>0.029</v>
      </c>
      <c r="F235" s="324" t="str">
        <f t="shared" si="12"/>
        <v>是</v>
      </c>
      <c r="G235" s="309" t="str">
        <f t="shared" si="13"/>
        <v>项</v>
      </c>
    </row>
    <row r="236" s="302" customFormat="1" ht="36" customHeight="1" spans="1:7">
      <c r="A236" s="325" t="s">
        <v>2957</v>
      </c>
      <c r="B236" s="328" t="s">
        <v>2958</v>
      </c>
      <c r="C236" s="267"/>
      <c r="D236" s="267">
        <v>1250</v>
      </c>
      <c r="E236" s="323" t="str">
        <f t="shared" si="11"/>
        <v/>
      </c>
      <c r="F236" s="324" t="str">
        <f t="shared" si="12"/>
        <v>是</v>
      </c>
      <c r="G236" s="309" t="str">
        <f t="shared" si="13"/>
        <v>项</v>
      </c>
    </row>
    <row r="237" s="302" customFormat="1" ht="36" customHeight="1" spans="1:7">
      <c r="A237" s="321" t="s">
        <v>116</v>
      </c>
      <c r="B237" s="322" t="s">
        <v>2959</v>
      </c>
      <c r="C237" s="265">
        <f>SUM(C238)</f>
        <v>30</v>
      </c>
      <c r="D237" s="265">
        <f>SUM(D238)</f>
        <v>31</v>
      </c>
      <c r="E237" s="331">
        <f t="shared" si="11"/>
        <v>0.033</v>
      </c>
      <c r="F237" s="324" t="str">
        <f t="shared" si="12"/>
        <v>是</v>
      </c>
      <c r="G237" s="309" t="str">
        <f t="shared" si="13"/>
        <v>类</v>
      </c>
    </row>
    <row r="238" s="302" customFormat="1" ht="36" customHeight="1" spans="1:7">
      <c r="A238" s="332">
        <v>23304</v>
      </c>
      <c r="B238" s="322" t="s">
        <v>2960</v>
      </c>
      <c r="C238" s="265">
        <f>SUM(C239:C254)</f>
        <v>30</v>
      </c>
      <c r="D238" s="265">
        <f>SUM(D239:D254)</f>
        <v>31</v>
      </c>
      <c r="E238" s="331">
        <f t="shared" si="11"/>
        <v>0.033</v>
      </c>
      <c r="F238" s="324" t="str">
        <f t="shared" si="12"/>
        <v>是</v>
      </c>
      <c r="G238" s="309" t="str">
        <f t="shared" si="13"/>
        <v>款</v>
      </c>
    </row>
    <row r="239" s="302" customFormat="1" ht="36" hidden="1" customHeight="1" spans="1:7">
      <c r="A239" s="325" t="s">
        <v>2961</v>
      </c>
      <c r="B239" s="326" t="s">
        <v>2962</v>
      </c>
      <c r="C239" s="327"/>
      <c r="D239" s="327"/>
      <c r="E239" s="323" t="str">
        <f t="shared" si="11"/>
        <v/>
      </c>
      <c r="F239" s="324" t="str">
        <f t="shared" si="12"/>
        <v>否</v>
      </c>
      <c r="G239" s="309" t="str">
        <f t="shared" si="13"/>
        <v>项</v>
      </c>
    </row>
    <row r="240" s="302" customFormat="1" ht="36" hidden="1" customHeight="1" spans="1:7">
      <c r="A240" s="325" t="s">
        <v>2963</v>
      </c>
      <c r="B240" s="326" t="s">
        <v>2964</v>
      </c>
      <c r="C240" s="327"/>
      <c r="D240" s="327"/>
      <c r="E240" s="323" t="str">
        <f t="shared" si="11"/>
        <v/>
      </c>
      <c r="F240" s="324" t="str">
        <f t="shared" si="12"/>
        <v>否</v>
      </c>
      <c r="G240" s="309" t="str">
        <f t="shared" si="13"/>
        <v>项</v>
      </c>
    </row>
    <row r="241" s="302" customFormat="1" ht="36" hidden="1" customHeight="1" spans="1:7">
      <c r="A241" s="325" t="s">
        <v>2965</v>
      </c>
      <c r="B241" s="326" t="s">
        <v>2966</v>
      </c>
      <c r="C241" s="327"/>
      <c r="D241" s="327"/>
      <c r="E241" s="323" t="str">
        <f t="shared" si="11"/>
        <v/>
      </c>
      <c r="F241" s="324" t="str">
        <f t="shared" si="12"/>
        <v>否</v>
      </c>
      <c r="G241" s="309" t="str">
        <f t="shared" si="13"/>
        <v>项</v>
      </c>
    </row>
    <row r="242" s="302" customFormat="1" ht="36" customHeight="1" spans="1:7">
      <c r="A242" s="325" t="s">
        <v>2967</v>
      </c>
      <c r="B242" s="326" t="s">
        <v>2968</v>
      </c>
      <c r="C242" s="327">
        <v>0</v>
      </c>
      <c r="D242" s="327">
        <v>1</v>
      </c>
      <c r="E242" s="323" t="str">
        <f t="shared" si="11"/>
        <v/>
      </c>
      <c r="F242" s="324" t="str">
        <f t="shared" si="12"/>
        <v>是</v>
      </c>
      <c r="G242" s="309" t="str">
        <f t="shared" si="13"/>
        <v>项</v>
      </c>
    </row>
    <row r="243" s="302" customFormat="1" ht="36" hidden="1" customHeight="1" spans="1:7">
      <c r="A243" s="325" t="s">
        <v>2969</v>
      </c>
      <c r="B243" s="326" t="s">
        <v>2970</v>
      </c>
      <c r="C243" s="327"/>
      <c r="D243" s="327"/>
      <c r="E243" s="323" t="str">
        <f t="shared" si="11"/>
        <v/>
      </c>
      <c r="F243" s="324" t="str">
        <f t="shared" si="12"/>
        <v>否</v>
      </c>
      <c r="G243" s="309" t="str">
        <f t="shared" si="13"/>
        <v>项</v>
      </c>
    </row>
    <row r="244" s="302" customFormat="1" ht="36" hidden="1" customHeight="1" spans="1:7">
      <c r="A244" s="325" t="s">
        <v>2971</v>
      </c>
      <c r="B244" s="326" t="s">
        <v>2972</v>
      </c>
      <c r="C244" s="327"/>
      <c r="D244" s="327"/>
      <c r="E244" s="323" t="str">
        <f t="shared" si="11"/>
        <v/>
      </c>
      <c r="F244" s="324" t="str">
        <f t="shared" si="12"/>
        <v>否</v>
      </c>
      <c r="G244" s="309" t="str">
        <f t="shared" si="13"/>
        <v>项</v>
      </c>
    </row>
    <row r="245" s="302" customFormat="1" ht="36" hidden="1" customHeight="1" spans="1:7">
      <c r="A245" s="325" t="s">
        <v>2973</v>
      </c>
      <c r="B245" s="326" t="s">
        <v>2974</v>
      </c>
      <c r="C245" s="327"/>
      <c r="D245" s="327"/>
      <c r="E245" s="323" t="str">
        <f t="shared" si="11"/>
        <v/>
      </c>
      <c r="F245" s="324" t="str">
        <f t="shared" si="12"/>
        <v>否</v>
      </c>
      <c r="G245" s="309" t="str">
        <f t="shared" si="13"/>
        <v>项</v>
      </c>
    </row>
    <row r="246" s="302" customFormat="1" ht="36" hidden="1" customHeight="1" spans="1:7">
      <c r="A246" s="325" t="s">
        <v>2975</v>
      </c>
      <c r="B246" s="326" t="s">
        <v>2976</v>
      </c>
      <c r="C246" s="327"/>
      <c r="D246" s="327"/>
      <c r="E246" s="323" t="str">
        <f t="shared" si="11"/>
        <v/>
      </c>
      <c r="F246" s="324" t="str">
        <f t="shared" si="12"/>
        <v>否</v>
      </c>
      <c r="G246" s="309" t="str">
        <f t="shared" si="13"/>
        <v>项</v>
      </c>
    </row>
    <row r="247" s="302" customFormat="1" ht="36" hidden="1" customHeight="1" spans="1:7">
      <c r="A247" s="325" t="s">
        <v>2977</v>
      </c>
      <c r="B247" s="326" t="s">
        <v>2978</v>
      </c>
      <c r="C247" s="327"/>
      <c r="D247" s="327"/>
      <c r="E247" s="323" t="str">
        <f t="shared" si="11"/>
        <v/>
      </c>
      <c r="F247" s="324" t="str">
        <f t="shared" si="12"/>
        <v>否</v>
      </c>
      <c r="G247" s="309" t="str">
        <f t="shared" si="13"/>
        <v>项</v>
      </c>
    </row>
    <row r="248" s="302" customFormat="1" ht="36" hidden="1" customHeight="1" spans="1:7">
      <c r="A248" s="325" t="s">
        <v>2979</v>
      </c>
      <c r="B248" s="326" t="s">
        <v>2980</v>
      </c>
      <c r="C248" s="327"/>
      <c r="D248" s="327"/>
      <c r="E248" s="323" t="str">
        <f t="shared" si="11"/>
        <v/>
      </c>
      <c r="F248" s="324" t="str">
        <f t="shared" si="12"/>
        <v>否</v>
      </c>
      <c r="G248" s="309" t="str">
        <f t="shared" si="13"/>
        <v>项</v>
      </c>
    </row>
    <row r="249" s="302" customFormat="1" ht="36" hidden="1" customHeight="1" spans="1:7">
      <c r="A249" s="325" t="s">
        <v>2981</v>
      </c>
      <c r="B249" s="326" t="s">
        <v>2982</v>
      </c>
      <c r="C249" s="327"/>
      <c r="D249" s="327"/>
      <c r="E249" s="323" t="str">
        <f t="shared" si="11"/>
        <v/>
      </c>
      <c r="F249" s="324" t="str">
        <f t="shared" si="12"/>
        <v>否</v>
      </c>
      <c r="G249" s="309" t="str">
        <f t="shared" si="13"/>
        <v>项</v>
      </c>
    </row>
    <row r="250" s="302" customFormat="1" ht="36" customHeight="1" spans="1:7">
      <c r="A250" s="325" t="s">
        <v>2983</v>
      </c>
      <c r="B250" s="326" t="s">
        <v>2984</v>
      </c>
      <c r="C250" s="327">
        <v>10</v>
      </c>
      <c r="D250" s="327"/>
      <c r="E250" s="323">
        <f t="shared" si="11"/>
        <v>-1</v>
      </c>
      <c r="F250" s="324" t="str">
        <f t="shared" si="12"/>
        <v>是</v>
      </c>
      <c r="G250" s="309" t="str">
        <f t="shared" si="13"/>
        <v>项</v>
      </c>
    </row>
    <row r="251" s="302" customFormat="1" ht="36" hidden="1" customHeight="1" spans="1:7">
      <c r="A251" s="325" t="s">
        <v>2985</v>
      </c>
      <c r="B251" s="326" t="s">
        <v>2986</v>
      </c>
      <c r="C251" s="327"/>
      <c r="D251" s="327"/>
      <c r="E251" s="323" t="str">
        <f t="shared" si="11"/>
        <v/>
      </c>
      <c r="F251" s="324" t="str">
        <f t="shared" si="12"/>
        <v>否</v>
      </c>
      <c r="G251" s="309" t="str">
        <f t="shared" si="13"/>
        <v>项</v>
      </c>
    </row>
    <row r="252" s="302" customFormat="1" ht="36" customHeight="1" spans="1:7">
      <c r="A252" s="325" t="s">
        <v>2987</v>
      </c>
      <c r="B252" s="326" t="s">
        <v>2988</v>
      </c>
      <c r="C252" s="327"/>
      <c r="D252" s="327">
        <v>10</v>
      </c>
      <c r="E252" s="323" t="str">
        <f t="shared" si="11"/>
        <v/>
      </c>
      <c r="F252" s="324" t="str">
        <f t="shared" si="12"/>
        <v>是</v>
      </c>
      <c r="G252" s="309" t="str">
        <f t="shared" si="13"/>
        <v>项</v>
      </c>
    </row>
    <row r="253" s="302" customFormat="1" ht="36" customHeight="1" spans="1:7">
      <c r="A253" s="325" t="s">
        <v>2989</v>
      </c>
      <c r="B253" s="328" t="s">
        <v>2990</v>
      </c>
      <c r="C253" s="267">
        <v>20</v>
      </c>
      <c r="D253" s="267"/>
      <c r="E253" s="323">
        <f t="shared" si="11"/>
        <v>-1</v>
      </c>
      <c r="F253" s="324" t="str">
        <f t="shared" si="12"/>
        <v>是</v>
      </c>
      <c r="G253" s="309" t="str">
        <f t="shared" si="13"/>
        <v>项</v>
      </c>
    </row>
    <row r="254" s="302" customFormat="1" ht="36" customHeight="1" spans="1:7">
      <c r="A254" s="325" t="s">
        <v>2991</v>
      </c>
      <c r="B254" s="328" t="s">
        <v>2992</v>
      </c>
      <c r="C254" s="267"/>
      <c r="D254" s="267">
        <v>20</v>
      </c>
      <c r="E254" s="323" t="str">
        <f t="shared" si="11"/>
        <v/>
      </c>
      <c r="F254" s="324" t="str">
        <f t="shared" si="12"/>
        <v>是</v>
      </c>
      <c r="G254" s="309" t="str">
        <f t="shared" si="13"/>
        <v>项</v>
      </c>
    </row>
    <row r="255" s="302" customFormat="1" ht="36" customHeight="1" spans="1:7">
      <c r="A255" s="332" t="s">
        <v>2993</v>
      </c>
      <c r="B255" s="322" t="s">
        <v>2994</v>
      </c>
      <c r="C255" s="265">
        <f>SUM(C256,C269)</f>
        <v>0</v>
      </c>
      <c r="D255" s="265">
        <f>SUM(D256,D269)</f>
        <v>0</v>
      </c>
      <c r="E255" s="331" t="str">
        <f t="shared" si="11"/>
        <v/>
      </c>
      <c r="F255" s="324" t="str">
        <f t="shared" si="12"/>
        <v>是</v>
      </c>
      <c r="G255" s="309" t="str">
        <f t="shared" si="13"/>
        <v>类</v>
      </c>
    </row>
    <row r="256" s="302" customFormat="1" ht="36" hidden="1" customHeight="1" spans="1:7">
      <c r="A256" s="332" t="s">
        <v>2995</v>
      </c>
      <c r="B256" s="329" t="s">
        <v>2996</v>
      </c>
      <c r="C256" s="330">
        <f>SUM(C257:C268)</f>
        <v>0</v>
      </c>
      <c r="D256" s="330">
        <f>SUM(D257:D268)</f>
        <v>0</v>
      </c>
      <c r="E256" s="331" t="str">
        <f t="shared" si="11"/>
        <v/>
      </c>
      <c r="F256" s="324" t="str">
        <f t="shared" si="12"/>
        <v>否</v>
      </c>
      <c r="G256" s="309" t="str">
        <f t="shared" si="13"/>
        <v>款</v>
      </c>
    </row>
    <row r="257" s="302" customFormat="1" ht="36" hidden="1" customHeight="1" spans="1:7">
      <c r="A257" s="333" t="s">
        <v>2997</v>
      </c>
      <c r="B257" s="326" t="s">
        <v>2998</v>
      </c>
      <c r="C257" s="327"/>
      <c r="D257" s="327"/>
      <c r="E257" s="323" t="str">
        <f t="shared" si="11"/>
        <v/>
      </c>
      <c r="F257" s="324" t="str">
        <f t="shared" si="12"/>
        <v>否</v>
      </c>
      <c r="G257" s="309" t="str">
        <f t="shared" si="13"/>
        <v>项</v>
      </c>
    </row>
    <row r="258" s="302" customFormat="1" ht="36" hidden="1" customHeight="1" spans="1:7">
      <c r="A258" s="333" t="s">
        <v>2999</v>
      </c>
      <c r="B258" s="326" t="s">
        <v>3000</v>
      </c>
      <c r="C258" s="327"/>
      <c r="D258" s="327"/>
      <c r="E258" s="323" t="str">
        <f t="shared" si="11"/>
        <v/>
      </c>
      <c r="F258" s="324" t="str">
        <f t="shared" si="12"/>
        <v>否</v>
      </c>
      <c r="G258" s="309" t="str">
        <f t="shared" si="13"/>
        <v>项</v>
      </c>
    </row>
    <row r="259" s="302" customFormat="1" ht="36" hidden="1" customHeight="1" spans="1:7">
      <c r="A259" s="333" t="s">
        <v>3001</v>
      </c>
      <c r="B259" s="326" t="s">
        <v>3002</v>
      </c>
      <c r="C259" s="327"/>
      <c r="D259" s="327"/>
      <c r="E259" s="323" t="str">
        <f t="shared" si="11"/>
        <v/>
      </c>
      <c r="F259" s="324" t="str">
        <f t="shared" si="12"/>
        <v>否</v>
      </c>
      <c r="G259" s="309" t="str">
        <f t="shared" si="13"/>
        <v>项</v>
      </c>
    </row>
    <row r="260" s="302" customFormat="1" ht="36" hidden="1" customHeight="1" spans="1:7">
      <c r="A260" s="333" t="s">
        <v>3003</v>
      </c>
      <c r="B260" s="326" t="s">
        <v>3004</v>
      </c>
      <c r="C260" s="327"/>
      <c r="D260" s="327"/>
      <c r="E260" s="323" t="str">
        <f t="shared" si="11"/>
        <v/>
      </c>
      <c r="F260" s="324" t="str">
        <f t="shared" si="12"/>
        <v>否</v>
      </c>
      <c r="G260" s="309" t="str">
        <f t="shared" si="13"/>
        <v>项</v>
      </c>
    </row>
    <row r="261" s="302" customFormat="1" ht="36" hidden="1" customHeight="1" spans="1:7">
      <c r="A261" s="333" t="s">
        <v>3005</v>
      </c>
      <c r="B261" s="326" t="s">
        <v>3006</v>
      </c>
      <c r="C261" s="327"/>
      <c r="D261" s="327"/>
      <c r="E261" s="323" t="str">
        <f t="shared" ref="E261:E287" si="14">IF(C261&gt;0,D261/C261-1,IF(C261&lt;0,-(D261/C261-1),""))</f>
        <v/>
      </c>
      <c r="F261" s="324" t="str">
        <f t="shared" ref="F261:F287" si="15">IF(LEN(A261)=3,"是",IF(B261&lt;&gt;"",IF(SUM(C261:D261)&lt;&gt;0,"是","否"),"是"))</f>
        <v>否</v>
      </c>
      <c r="G261" s="309" t="str">
        <f t="shared" si="13"/>
        <v>项</v>
      </c>
    </row>
    <row r="262" s="302" customFormat="1" ht="36" hidden="1" customHeight="1" spans="1:7">
      <c r="A262" s="333" t="s">
        <v>3007</v>
      </c>
      <c r="B262" s="326" t="s">
        <v>3008</v>
      </c>
      <c r="C262" s="327"/>
      <c r="D262" s="327"/>
      <c r="E262" s="323" t="str">
        <f t="shared" si="14"/>
        <v/>
      </c>
      <c r="F262" s="324" t="str">
        <f t="shared" si="15"/>
        <v>否</v>
      </c>
      <c r="G262" s="309" t="str">
        <f t="shared" si="13"/>
        <v>项</v>
      </c>
    </row>
    <row r="263" s="302" customFormat="1" ht="36" hidden="1" customHeight="1" spans="1:7">
      <c r="A263" s="333" t="s">
        <v>3009</v>
      </c>
      <c r="B263" s="326" t="s">
        <v>3010</v>
      </c>
      <c r="C263" s="327"/>
      <c r="D263" s="327"/>
      <c r="E263" s="323" t="str">
        <f t="shared" si="14"/>
        <v/>
      </c>
      <c r="F263" s="324" t="str">
        <f t="shared" si="15"/>
        <v>否</v>
      </c>
      <c r="G263" s="309" t="str">
        <f t="shared" si="13"/>
        <v>项</v>
      </c>
    </row>
    <row r="264" s="302" customFormat="1" ht="36" hidden="1" customHeight="1" spans="1:7">
      <c r="A264" s="333" t="s">
        <v>3011</v>
      </c>
      <c r="B264" s="326" t="s">
        <v>3012</v>
      </c>
      <c r="C264" s="327"/>
      <c r="D264" s="327"/>
      <c r="E264" s="323" t="str">
        <f t="shared" si="14"/>
        <v/>
      </c>
      <c r="F264" s="324" t="str">
        <f t="shared" si="15"/>
        <v>否</v>
      </c>
      <c r="G264" s="309" t="str">
        <f t="shared" si="13"/>
        <v>项</v>
      </c>
    </row>
    <row r="265" s="302" customFormat="1" ht="36" hidden="1" customHeight="1" spans="1:7">
      <c r="A265" s="333" t="s">
        <v>3013</v>
      </c>
      <c r="B265" s="326" t="s">
        <v>3014</v>
      </c>
      <c r="C265" s="327"/>
      <c r="D265" s="327"/>
      <c r="E265" s="323" t="str">
        <f t="shared" si="14"/>
        <v/>
      </c>
      <c r="F265" s="324" t="str">
        <f t="shared" si="15"/>
        <v>否</v>
      </c>
      <c r="G265" s="309" t="str">
        <f t="shared" si="13"/>
        <v>项</v>
      </c>
    </row>
    <row r="266" s="302" customFormat="1" ht="36" hidden="1" customHeight="1" spans="1:7">
      <c r="A266" s="333" t="s">
        <v>3015</v>
      </c>
      <c r="B266" s="326" t="s">
        <v>3016</v>
      </c>
      <c r="C266" s="327"/>
      <c r="D266" s="327"/>
      <c r="E266" s="323" t="str">
        <f t="shared" si="14"/>
        <v/>
      </c>
      <c r="F266" s="324" t="str">
        <f t="shared" si="15"/>
        <v>否</v>
      </c>
      <c r="G266" s="309" t="str">
        <f t="shared" si="13"/>
        <v>项</v>
      </c>
    </row>
    <row r="267" s="302" customFormat="1" ht="36" hidden="1" customHeight="1" spans="1:7">
      <c r="A267" s="333" t="s">
        <v>3017</v>
      </c>
      <c r="B267" s="326" t="s">
        <v>3018</v>
      </c>
      <c r="C267" s="327"/>
      <c r="D267" s="327"/>
      <c r="E267" s="323" t="str">
        <f t="shared" si="14"/>
        <v/>
      </c>
      <c r="F267" s="324" t="str">
        <f t="shared" si="15"/>
        <v>否</v>
      </c>
      <c r="G267" s="309" t="str">
        <f t="shared" si="13"/>
        <v>项</v>
      </c>
    </row>
    <row r="268" s="302" customFormat="1" ht="36" hidden="1" customHeight="1" spans="1:7">
      <c r="A268" s="333" t="s">
        <v>3019</v>
      </c>
      <c r="B268" s="326" t="s">
        <v>3020</v>
      </c>
      <c r="C268" s="327"/>
      <c r="D268" s="327"/>
      <c r="E268" s="323" t="str">
        <f t="shared" si="14"/>
        <v/>
      </c>
      <c r="F268" s="324" t="str">
        <f t="shared" si="15"/>
        <v>否</v>
      </c>
      <c r="G268" s="309" t="str">
        <f t="shared" si="13"/>
        <v>项</v>
      </c>
    </row>
    <row r="269" s="302" customFormat="1" ht="36" hidden="1" customHeight="1" spans="1:7">
      <c r="A269" s="332" t="s">
        <v>3021</v>
      </c>
      <c r="B269" s="329" t="s">
        <v>3022</v>
      </c>
      <c r="C269" s="330">
        <f>SUM(C270:C275)</f>
        <v>0</v>
      </c>
      <c r="D269" s="330">
        <f>SUM(D270:D275)</f>
        <v>0</v>
      </c>
      <c r="E269" s="331" t="str">
        <f t="shared" si="14"/>
        <v/>
      </c>
      <c r="F269" s="324" t="str">
        <f t="shared" si="15"/>
        <v>否</v>
      </c>
      <c r="G269" s="309" t="str">
        <f t="shared" si="13"/>
        <v>款</v>
      </c>
    </row>
    <row r="270" s="302" customFormat="1" ht="36" hidden="1" customHeight="1" spans="1:7">
      <c r="A270" s="333" t="s">
        <v>3023</v>
      </c>
      <c r="B270" s="326" t="s">
        <v>3024</v>
      </c>
      <c r="C270" s="327"/>
      <c r="D270" s="327"/>
      <c r="E270" s="323" t="str">
        <f t="shared" si="14"/>
        <v/>
      </c>
      <c r="F270" s="324" t="str">
        <f t="shared" si="15"/>
        <v>否</v>
      </c>
      <c r="G270" s="309" t="str">
        <f t="shared" si="13"/>
        <v>项</v>
      </c>
    </row>
    <row r="271" s="302" customFormat="1" ht="36" hidden="1" customHeight="1" spans="1:7">
      <c r="A271" s="333" t="s">
        <v>3025</v>
      </c>
      <c r="B271" s="326" t="s">
        <v>3026</v>
      </c>
      <c r="C271" s="327"/>
      <c r="D271" s="327"/>
      <c r="E271" s="323" t="str">
        <f t="shared" si="14"/>
        <v/>
      </c>
      <c r="F271" s="324" t="str">
        <f t="shared" si="15"/>
        <v>否</v>
      </c>
      <c r="G271" s="309" t="str">
        <f t="shared" si="13"/>
        <v>项</v>
      </c>
    </row>
    <row r="272" s="302" customFormat="1" ht="36" hidden="1" customHeight="1" spans="1:7">
      <c r="A272" s="333" t="s">
        <v>3027</v>
      </c>
      <c r="B272" s="326" t="s">
        <v>3028</v>
      </c>
      <c r="C272" s="327"/>
      <c r="D272" s="327"/>
      <c r="E272" s="323" t="str">
        <f t="shared" si="14"/>
        <v/>
      </c>
      <c r="F272" s="324" t="str">
        <f t="shared" si="15"/>
        <v>否</v>
      </c>
      <c r="G272" s="309" t="str">
        <f t="shared" si="13"/>
        <v>项</v>
      </c>
    </row>
    <row r="273" s="302" customFormat="1" ht="36" hidden="1" customHeight="1" spans="1:7">
      <c r="A273" s="333" t="s">
        <v>3029</v>
      </c>
      <c r="B273" s="326" t="s">
        <v>3030</v>
      </c>
      <c r="C273" s="327"/>
      <c r="D273" s="327"/>
      <c r="E273" s="323" t="str">
        <f t="shared" si="14"/>
        <v/>
      </c>
      <c r="F273" s="324" t="str">
        <f t="shared" si="15"/>
        <v>否</v>
      </c>
      <c r="G273" s="309" t="str">
        <f t="shared" si="13"/>
        <v>项</v>
      </c>
    </row>
    <row r="274" s="302" customFormat="1" ht="36" hidden="1" customHeight="1" spans="1:7">
      <c r="A274" s="333" t="s">
        <v>3031</v>
      </c>
      <c r="B274" s="326" t="s">
        <v>3032</v>
      </c>
      <c r="C274" s="327"/>
      <c r="D274" s="327"/>
      <c r="E274" s="323" t="str">
        <f t="shared" si="14"/>
        <v/>
      </c>
      <c r="F274" s="324" t="str">
        <f t="shared" si="15"/>
        <v>否</v>
      </c>
      <c r="G274" s="309" t="str">
        <f t="shared" si="13"/>
        <v>项</v>
      </c>
    </row>
    <row r="275" s="302" customFormat="1" ht="36" hidden="1" customHeight="1" spans="1:7">
      <c r="A275" s="333" t="s">
        <v>3033</v>
      </c>
      <c r="B275" s="326" t="s">
        <v>3034</v>
      </c>
      <c r="C275" s="327"/>
      <c r="D275" s="327"/>
      <c r="E275" s="323" t="str">
        <f t="shared" si="14"/>
        <v/>
      </c>
      <c r="F275" s="324" t="str">
        <f t="shared" si="15"/>
        <v>否</v>
      </c>
      <c r="G275" s="309" t="str">
        <f t="shared" si="13"/>
        <v>项</v>
      </c>
    </row>
    <row r="276" s="302" customFormat="1" ht="36" customHeight="1" spans="1:7">
      <c r="A276" s="325"/>
      <c r="B276" s="328"/>
      <c r="C276" s="267"/>
      <c r="D276" s="267"/>
      <c r="E276" s="331" t="str">
        <f t="shared" si="14"/>
        <v/>
      </c>
      <c r="F276" s="324" t="str">
        <f t="shared" si="15"/>
        <v>是</v>
      </c>
      <c r="G276" s="309" t="str">
        <f t="shared" si="13"/>
        <v>项</v>
      </c>
    </row>
    <row r="277" s="302" customFormat="1" ht="36" customHeight="1" spans="1:7">
      <c r="A277" s="334"/>
      <c r="B277" s="335" t="s">
        <v>3066</v>
      </c>
      <c r="C277" s="265">
        <f>SUM(C4,C20,C32,C39,C50,C108,C136,C188,C192,C220,C237,C255,)</f>
        <v>17742</v>
      </c>
      <c r="D277" s="265">
        <f>SUM(D4,D20,D32,D39,D50,D108,D136,D188,D192,D220,D237,D255,)</f>
        <v>18332</v>
      </c>
      <c r="E277" s="331">
        <f t="shared" si="14"/>
        <v>0.033</v>
      </c>
      <c r="F277" s="324" t="str">
        <f t="shared" si="15"/>
        <v>是</v>
      </c>
      <c r="G277" s="309" t="str">
        <f t="shared" si="13"/>
        <v>项</v>
      </c>
    </row>
    <row r="278" s="302" customFormat="1" ht="36" customHeight="1" spans="1:7">
      <c r="A278" s="336" t="s">
        <v>3036</v>
      </c>
      <c r="B278" s="337" t="s">
        <v>121</v>
      </c>
      <c r="C278" s="169">
        <f>SUM(C279,C282,C283,C284)</f>
        <v>2681</v>
      </c>
      <c r="D278" s="169">
        <f>SUM(D279,D282,D283,D284)</f>
        <v>13533</v>
      </c>
      <c r="E278" s="331">
        <f t="shared" si="14"/>
        <v>4.048</v>
      </c>
      <c r="F278" s="324" t="str">
        <f t="shared" si="15"/>
        <v>是</v>
      </c>
      <c r="G278" s="309" t="str">
        <f t="shared" si="13"/>
        <v>类</v>
      </c>
    </row>
    <row r="279" s="302" customFormat="1" ht="36" customHeight="1" spans="1:7">
      <c r="A279" s="336" t="s">
        <v>3037</v>
      </c>
      <c r="B279" s="338" t="s">
        <v>3038</v>
      </c>
      <c r="C279" s="144">
        <f>SUM(C280:C281)</f>
        <v>2681</v>
      </c>
      <c r="D279" s="144">
        <f>SUM(D280:D281)</f>
        <v>2533</v>
      </c>
      <c r="E279" s="323">
        <f t="shared" si="14"/>
        <v>-0.055</v>
      </c>
      <c r="F279" s="324" t="str">
        <f t="shared" si="15"/>
        <v>是</v>
      </c>
      <c r="G279" s="309" t="str">
        <f t="shared" si="13"/>
        <v>款</v>
      </c>
    </row>
    <row r="280" s="302" customFormat="1" ht="36" hidden="1" customHeight="1" spans="1:7">
      <c r="A280" s="339" t="s">
        <v>3067</v>
      </c>
      <c r="B280" s="338" t="s">
        <v>3068</v>
      </c>
      <c r="C280" s="144"/>
      <c r="D280" s="144"/>
      <c r="E280" s="323" t="str">
        <f t="shared" si="14"/>
        <v/>
      </c>
      <c r="F280" s="324" t="str">
        <f t="shared" si="15"/>
        <v>否</v>
      </c>
      <c r="G280" s="309" t="str">
        <f t="shared" si="13"/>
        <v>项</v>
      </c>
    </row>
    <row r="281" s="302" customFormat="1" ht="36" customHeight="1" spans="1:7">
      <c r="A281" s="340" t="s">
        <v>3039</v>
      </c>
      <c r="B281" s="341" t="s">
        <v>3040</v>
      </c>
      <c r="C281" s="144">
        <v>2681</v>
      </c>
      <c r="D281" s="144">
        <v>2533</v>
      </c>
      <c r="E281" s="323">
        <f t="shared" si="14"/>
        <v>-0.055</v>
      </c>
      <c r="F281" s="324" t="str">
        <f t="shared" si="15"/>
        <v>是</v>
      </c>
      <c r="G281" s="309" t="str">
        <f t="shared" si="13"/>
        <v>项</v>
      </c>
    </row>
    <row r="282" s="302" customFormat="1" ht="36" customHeight="1" spans="1:7">
      <c r="A282" s="339" t="s">
        <v>3069</v>
      </c>
      <c r="B282" s="338" t="s">
        <v>3044</v>
      </c>
      <c r="C282" s="144"/>
      <c r="D282" s="144">
        <v>11000</v>
      </c>
      <c r="E282" s="323" t="str">
        <f t="shared" si="14"/>
        <v/>
      </c>
      <c r="F282" s="324" t="str">
        <f t="shared" si="15"/>
        <v>是</v>
      </c>
      <c r="G282" s="309" t="str">
        <f t="shared" si="13"/>
        <v>项</v>
      </c>
    </row>
    <row r="283" s="302" customFormat="1" ht="36" hidden="1" customHeight="1" spans="1:7">
      <c r="A283" s="339" t="s">
        <v>3045</v>
      </c>
      <c r="B283" s="338" t="s">
        <v>3046</v>
      </c>
      <c r="C283" s="144"/>
      <c r="D283" s="144"/>
      <c r="E283" s="323" t="str">
        <f t="shared" si="14"/>
        <v/>
      </c>
      <c r="F283" s="324" t="str">
        <f t="shared" si="15"/>
        <v>否</v>
      </c>
      <c r="G283" s="309" t="str">
        <f t="shared" si="13"/>
        <v>款</v>
      </c>
    </row>
    <row r="284" ht="36" hidden="1" customHeight="1" spans="1:7">
      <c r="A284" s="339" t="s">
        <v>3070</v>
      </c>
      <c r="B284" s="342" t="s">
        <v>3071</v>
      </c>
      <c r="C284" s="144"/>
      <c r="D284" s="144"/>
      <c r="E284" s="323" t="str">
        <f t="shared" si="14"/>
        <v/>
      </c>
      <c r="F284" s="324" t="str">
        <f t="shared" si="15"/>
        <v>否</v>
      </c>
      <c r="G284" s="309" t="str">
        <f t="shared" si="13"/>
        <v>款</v>
      </c>
    </row>
    <row r="285" ht="36" customHeight="1" spans="1:7">
      <c r="A285" s="336" t="s">
        <v>3047</v>
      </c>
      <c r="B285" s="343" t="s">
        <v>3048</v>
      </c>
      <c r="C285" s="169">
        <v>21470</v>
      </c>
      <c r="D285" s="169">
        <v>2100</v>
      </c>
      <c r="E285" s="331">
        <f t="shared" si="14"/>
        <v>-0.902</v>
      </c>
      <c r="F285" s="324" t="str">
        <f t="shared" si="15"/>
        <v>是</v>
      </c>
      <c r="G285" s="309" t="str">
        <f t="shared" si="13"/>
        <v>类</v>
      </c>
    </row>
    <row r="286" ht="36" hidden="1" customHeight="1" spans="1:7">
      <c r="A286" s="336"/>
      <c r="B286" s="343" t="s">
        <v>3072</v>
      </c>
      <c r="C286" s="169"/>
      <c r="D286" s="144"/>
      <c r="E286" s="331" t="str">
        <f t="shared" si="14"/>
        <v/>
      </c>
      <c r="F286" s="324" t="str">
        <f t="shared" si="15"/>
        <v>否</v>
      </c>
      <c r="G286" s="309" t="str">
        <f t="shared" si="13"/>
        <v>项</v>
      </c>
    </row>
    <row r="287" ht="36" customHeight="1" spans="1:7">
      <c r="A287" s="344"/>
      <c r="B287" s="345" t="s">
        <v>128</v>
      </c>
      <c r="C287" s="169">
        <f>SUM(C277,C278,C285,C286)</f>
        <v>41893</v>
      </c>
      <c r="D287" s="169">
        <f>SUM(D277,D278,D285,D286)</f>
        <v>33965</v>
      </c>
      <c r="E287" s="331">
        <f t="shared" si="14"/>
        <v>-0.189</v>
      </c>
      <c r="F287" s="324" t="str">
        <f t="shared" si="15"/>
        <v>是</v>
      </c>
      <c r="G287" s="309" t="str">
        <f t="shared" si="13"/>
        <v>项</v>
      </c>
    </row>
    <row r="288" spans="3:4">
      <c r="C288" s="346"/>
      <c r="D288" s="346"/>
    </row>
    <row r="289" spans="3:4">
      <c r="C289" s="346"/>
      <c r="D289" s="346"/>
    </row>
    <row r="290" spans="3:4">
      <c r="C290" s="346"/>
      <c r="D290" s="346"/>
    </row>
  </sheetData>
  <autoFilter ref="A3:G287">
    <filterColumn colId="5">
      <customFilters>
        <customFilter operator="equal" val="是"/>
      </customFilters>
    </filterColumn>
    <extLst/>
  </autoFilter>
  <mergeCells count="1">
    <mergeCell ref="B1:E1"/>
  </mergeCells>
  <conditionalFormatting sqref="B284">
    <cfRule type="expression" dxfId="1" priority="10" stopIfTrue="1">
      <formula>"len($A:$A)=3"</formula>
    </cfRule>
  </conditionalFormatting>
  <conditionalFormatting sqref="C284">
    <cfRule type="expression" dxfId="1" priority="4" stopIfTrue="1">
      <formula>"len($A:$A)=3"</formula>
    </cfRule>
  </conditionalFormatting>
  <conditionalFormatting sqref="D284">
    <cfRule type="expression" dxfId="1" priority="3" stopIfTrue="1">
      <formula>"len($A:$A)=3"</formula>
    </cfRule>
  </conditionalFormatting>
  <conditionalFormatting sqref="D285">
    <cfRule type="expression" dxfId="1" priority="1" stopIfTrue="1">
      <formula>"len($A:$A)=3"</formula>
    </cfRule>
  </conditionalFormatting>
  <conditionalFormatting sqref="B285:B286">
    <cfRule type="expression" dxfId="1" priority="8" stopIfTrue="1">
      <formula>"len($A:$A)=3"</formula>
    </cfRule>
  </conditionalFormatting>
  <conditionalFormatting sqref="C285:C286">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E16"/>
  <sheetViews>
    <sheetView showGridLines="0" showZeros="0" view="pageBreakPreview" zoomScaleNormal="100" workbookViewId="0">
      <pane ySplit="3" topLeftCell="A7" activePane="bottomLeft" state="frozen"/>
      <selection/>
      <selection pane="bottomLeft" activeCell="I19" sqref="I19"/>
    </sheetView>
  </sheetViews>
  <sheetFormatPr defaultColWidth="9" defaultRowHeight="13.75" outlineLevelCol="4"/>
  <cols>
    <col min="1" max="1" width="52.1363636363636" style="285" customWidth="1"/>
    <col min="2" max="4" width="20.6363636363636" customWidth="1"/>
    <col min="5" max="5" width="9" hidden="1" customWidth="1"/>
  </cols>
  <sheetData>
    <row r="1" s="283" customFormat="1" ht="45" customHeight="1" spans="1:5">
      <c r="A1" s="286" t="s">
        <v>3073</v>
      </c>
      <c r="B1" s="286"/>
      <c r="C1" s="286"/>
      <c r="D1" s="286"/>
      <c r="E1" s="287"/>
    </row>
    <row r="2" ht="20.1" customHeight="1" spans="1:5">
      <c r="A2" s="288"/>
      <c r="B2" s="289"/>
      <c r="C2" s="290"/>
      <c r="D2" s="290" t="s">
        <v>2</v>
      </c>
      <c r="E2" s="285"/>
    </row>
    <row r="3" ht="45" customHeight="1" spans="1:5">
      <c r="A3" s="208" t="s">
        <v>2463</v>
      </c>
      <c r="B3" s="215" t="s">
        <v>130</v>
      </c>
      <c r="C3" s="215" t="s">
        <v>6</v>
      </c>
      <c r="D3" s="215" t="s">
        <v>131</v>
      </c>
      <c r="E3" s="291" t="s">
        <v>8</v>
      </c>
    </row>
    <row r="4" ht="36" customHeight="1" spans="1:5">
      <c r="A4" s="292" t="s">
        <v>2566</v>
      </c>
      <c r="B4" s="293"/>
      <c r="C4" s="293"/>
      <c r="D4" s="294"/>
      <c r="E4" s="295" t="str">
        <f>IF(A4&lt;&gt;"",IF(SUM(B4:C4)&lt;&gt;0,"是","否"),"是")</f>
        <v>否</v>
      </c>
    </row>
    <row r="5" ht="36" customHeight="1" spans="1:5">
      <c r="A5" s="292" t="s">
        <v>2597</v>
      </c>
      <c r="B5" s="293"/>
      <c r="C5" s="293"/>
      <c r="D5" s="294"/>
      <c r="E5" s="295" t="str">
        <f t="shared" ref="E5:E15" si="0">IF(A5&lt;&gt;"",IF(SUM(B5:C5)&lt;&gt;0,"是","否"),"是")</f>
        <v>否</v>
      </c>
    </row>
    <row r="6" ht="36" customHeight="1" spans="1:5">
      <c r="A6" s="292" t="s">
        <v>3074</v>
      </c>
      <c r="B6" s="293"/>
      <c r="C6" s="293"/>
      <c r="D6" s="294"/>
      <c r="E6" s="295" t="str">
        <f t="shared" si="0"/>
        <v>否</v>
      </c>
    </row>
    <row r="7" ht="36" customHeight="1" spans="1:5">
      <c r="A7" s="296" t="s">
        <v>3075</v>
      </c>
      <c r="B7" s="293"/>
      <c r="C7" s="293"/>
      <c r="D7" s="294"/>
      <c r="E7" s="297" t="str">
        <f t="shared" si="0"/>
        <v>否</v>
      </c>
    </row>
    <row r="8" ht="36" customHeight="1" spans="1:5">
      <c r="A8" s="292" t="s">
        <v>3076</v>
      </c>
      <c r="B8" s="293"/>
      <c r="C8" s="293"/>
      <c r="D8" s="294"/>
      <c r="E8" s="295" t="str">
        <f t="shared" si="0"/>
        <v>否</v>
      </c>
    </row>
    <row r="9" ht="36" customHeight="1" spans="1:5">
      <c r="A9" s="292" t="s">
        <v>3077</v>
      </c>
      <c r="B9" s="293"/>
      <c r="C9" s="293"/>
      <c r="D9" s="294"/>
      <c r="E9" s="295" t="str">
        <f t="shared" si="0"/>
        <v>否</v>
      </c>
    </row>
    <row r="10" ht="36" customHeight="1" spans="1:5">
      <c r="A10" s="296" t="s">
        <v>3078</v>
      </c>
      <c r="B10" s="293"/>
      <c r="C10" s="293"/>
      <c r="D10" s="294"/>
      <c r="E10" s="297" t="str">
        <f t="shared" si="0"/>
        <v>否</v>
      </c>
    </row>
    <row r="11" ht="36" customHeight="1" spans="1:5">
      <c r="A11" s="292" t="s">
        <v>3079</v>
      </c>
      <c r="B11" s="293"/>
      <c r="C11" s="293"/>
      <c r="D11" s="294"/>
      <c r="E11" s="295" t="str">
        <f t="shared" si="0"/>
        <v>否</v>
      </c>
    </row>
    <row r="12" ht="36" customHeight="1" spans="1:5">
      <c r="A12" s="296" t="s">
        <v>3080</v>
      </c>
      <c r="B12" s="293"/>
      <c r="C12" s="293"/>
      <c r="D12" s="294"/>
      <c r="E12" s="297" t="str">
        <f t="shared" si="0"/>
        <v>否</v>
      </c>
    </row>
    <row r="13" ht="36" customHeight="1" spans="1:5">
      <c r="A13" s="296" t="s">
        <v>3081</v>
      </c>
      <c r="B13" s="293"/>
      <c r="C13" s="293"/>
      <c r="D13" s="294"/>
      <c r="E13" s="297" t="str">
        <f t="shared" si="0"/>
        <v>否</v>
      </c>
    </row>
    <row r="14" ht="36" customHeight="1" spans="1:5">
      <c r="A14" s="296" t="s">
        <v>3082</v>
      </c>
      <c r="B14" s="293"/>
      <c r="C14" s="293"/>
      <c r="D14" s="294"/>
      <c r="E14" s="297" t="str">
        <f t="shared" si="0"/>
        <v>否</v>
      </c>
    </row>
    <row r="15" ht="36" customHeight="1" spans="1:5">
      <c r="A15" s="298" t="s">
        <v>3083</v>
      </c>
      <c r="B15" s="299"/>
      <c r="C15" s="299"/>
      <c r="D15" s="300"/>
      <c r="E15" s="295" t="str">
        <f t="shared" si="0"/>
        <v>否</v>
      </c>
    </row>
    <row r="16" s="284" customFormat="1" ht="21" customHeight="1" spans="1:1">
      <c r="A16" s="301" t="s">
        <v>3084</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E54"/>
  <sheetViews>
    <sheetView showGridLines="0" showZeros="0" view="pageBreakPreview" zoomScaleNormal="100" workbookViewId="0">
      <pane ySplit="3" topLeftCell="A33" activePane="bottomLeft" state="frozen"/>
      <selection/>
      <selection pane="bottomLeft" activeCell="A1" sqref="A1:D1"/>
    </sheetView>
  </sheetViews>
  <sheetFormatPr defaultColWidth="9" defaultRowHeight="15.5" outlineLevelCol="4"/>
  <cols>
    <col min="1" max="1" width="50.7727272727273" style="257" customWidth="1"/>
    <col min="2" max="4" width="20.6363636363636" style="257" customWidth="1"/>
    <col min="5" max="5" width="4.21818181818182" style="257" hidden="1" customWidth="1"/>
    <col min="6" max="6" width="13.7727272727273" style="257"/>
    <col min="7" max="16384" width="9" style="257"/>
  </cols>
  <sheetData>
    <row r="1" ht="45" customHeight="1" spans="1:4">
      <c r="A1" s="211" t="s">
        <v>3085</v>
      </c>
      <c r="B1" s="211"/>
      <c r="C1" s="211"/>
      <c r="D1" s="211"/>
    </row>
    <row r="2" ht="20.1" customHeight="1" spans="1:4">
      <c r="A2" s="276"/>
      <c r="B2" s="277"/>
      <c r="C2" s="278"/>
      <c r="D2" s="279" t="s">
        <v>3086</v>
      </c>
    </row>
    <row r="3" ht="45" customHeight="1" spans="1:5">
      <c r="A3" s="235" t="s">
        <v>3087</v>
      </c>
      <c r="B3" s="135" t="s">
        <v>5</v>
      </c>
      <c r="C3" s="135" t="s">
        <v>6</v>
      </c>
      <c r="D3" s="135" t="s">
        <v>7</v>
      </c>
      <c r="E3" s="257" t="s">
        <v>8</v>
      </c>
    </row>
    <row r="4" ht="36" customHeight="1" spans="1:5">
      <c r="A4" s="203" t="s">
        <v>3088</v>
      </c>
      <c r="B4" s="265">
        <f>SUM(B5:B22)</f>
        <v>0</v>
      </c>
      <c r="C4" s="265">
        <f>SUM(C5:C22)</f>
        <v>0</v>
      </c>
      <c r="D4" s="139" t="str">
        <f>IF(B4&gt;0,C4/B4-1,IF(B4&lt;0,-(C4/C4-1),""))</f>
        <v/>
      </c>
      <c r="E4" s="280" t="str">
        <f t="shared" ref="E4:E41" si="0">IF(A4&lt;&gt;"",IF(SUM(B4:C4)&lt;&gt;0,"是","否"),"是")</f>
        <v>否</v>
      </c>
    </row>
    <row r="5" ht="36" customHeight="1" spans="1:5">
      <c r="A5" s="269" t="s">
        <v>3089</v>
      </c>
      <c r="B5" s="267"/>
      <c r="C5" s="267"/>
      <c r="D5" s="142" t="str">
        <f>IF(B5&gt;0,C5/B5-1,IF(B5&lt;0,-(C5/C5-1),""))</f>
        <v/>
      </c>
      <c r="E5" s="280" t="str">
        <f t="shared" si="0"/>
        <v>否</v>
      </c>
    </row>
    <row r="6" ht="36" customHeight="1" spans="1:5">
      <c r="A6" s="269" t="s">
        <v>3090</v>
      </c>
      <c r="B6" s="267"/>
      <c r="C6" s="267"/>
      <c r="D6" s="142" t="str">
        <f t="shared" ref="D6:D41" si="1">IF(B6&gt;0,C6/B6-1,IF(B6&lt;0,-(C6/C6-1),""))</f>
        <v/>
      </c>
      <c r="E6" s="280" t="str">
        <f t="shared" si="0"/>
        <v>否</v>
      </c>
    </row>
    <row r="7" ht="36" customHeight="1" spans="1:5">
      <c r="A7" s="269" t="s">
        <v>3091</v>
      </c>
      <c r="B7" s="267"/>
      <c r="C7" s="267"/>
      <c r="D7" s="142" t="str">
        <f t="shared" si="1"/>
        <v/>
      </c>
      <c r="E7" s="280" t="str">
        <f t="shared" si="0"/>
        <v>否</v>
      </c>
    </row>
    <row r="8" ht="36" customHeight="1" spans="1:5">
      <c r="A8" s="269" t="s">
        <v>3092</v>
      </c>
      <c r="B8" s="267"/>
      <c r="C8" s="267"/>
      <c r="D8" s="142" t="str">
        <f t="shared" si="1"/>
        <v/>
      </c>
      <c r="E8" s="280" t="str">
        <f t="shared" si="0"/>
        <v>否</v>
      </c>
    </row>
    <row r="9" ht="36" customHeight="1" spans="1:5">
      <c r="A9" s="269" t="s">
        <v>3093</v>
      </c>
      <c r="B9" s="267"/>
      <c r="C9" s="267"/>
      <c r="D9" s="142" t="str">
        <f t="shared" si="1"/>
        <v/>
      </c>
      <c r="E9" s="280" t="str">
        <f t="shared" si="0"/>
        <v>否</v>
      </c>
    </row>
    <row r="10" ht="36" customHeight="1" spans="1:5">
      <c r="A10" s="269" t="s">
        <v>3094</v>
      </c>
      <c r="B10" s="267"/>
      <c r="C10" s="267"/>
      <c r="D10" s="142" t="str">
        <f t="shared" si="1"/>
        <v/>
      </c>
      <c r="E10" s="280" t="str">
        <f t="shared" si="0"/>
        <v>否</v>
      </c>
    </row>
    <row r="11" ht="36" customHeight="1" spans="1:5">
      <c r="A11" s="269" t="s">
        <v>3095</v>
      </c>
      <c r="B11" s="267"/>
      <c r="C11" s="267"/>
      <c r="D11" s="142" t="str">
        <f t="shared" si="1"/>
        <v/>
      </c>
      <c r="E11" s="280" t="str">
        <f t="shared" si="0"/>
        <v>否</v>
      </c>
    </row>
    <row r="12" ht="36" customHeight="1" spans="1:5">
      <c r="A12" s="269" t="s">
        <v>3096</v>
      </c>
      <c r="B12" s="267"/>
      <c r="C12" s="267"/>
      <c r="D12" s="142" t="str">
        <f t="shared" si="1"/>
        <v/>
      </c>
      <c r="E12" s="280" t="str">
        <f t="shared" si="0"/>
        <v>否</v>
      </c>
    </row>
    <row r="13" ht="36" customHeight="1" spans="1:5">
      <c r="A13" s="269" t="s">
        <v>3097</v>
      </c>
      <c r="B13" s="267"/>
      <c r="C13" s="267"/>
      <c r="D13" s="142" t="str">
        <f t="shared" si="1"/>
        <v/>
      </c>
      <c r="E13" s="280" t="str">
        <f t="shared" si="0"/>
        <v>否</v>
      </c>
    </row>
    <row r="14" ht="36" customHeight="1" spans="1:5">
      <c r="A14" s="269" t="s">
        <v>3098</v>
      </c>
      <c r="B14" s="267"/>
      <c r="C14" s="267"/>
      <c r="D14" s="142" t="str">
        <f t="shared" si="1"/>
        <v/>
      </c>
      <c r="E14" s="280" t="str">
        <f t="shared" si="0"/>
        <v>否</v>
      </c>
    </row>
    <row r="15" ht="36" customHeight="1" spans="1:5">
      <c r="A15" s="269" t="s">
        <v>3099</v>
      </c>
      <c r="B15" s="267"/>
      <c r="C15" s="267"/>
      <c r="D15" s="142" t="str">
        <f t="shared" si="1"/>
        <v/>
      </c>
      <c r="E15" s="280" t="str">
        <f t="shared" si="0"/>
        <v>否</v>
      </c>
    </row>
    <row r="16" ht="36" customHeight="1" spans="1:5">
      <c r="A16" s="269" t="s">
        <v>3100</v>
      </c>
      <c r="B16" s="267"/>
      <c r="C16" s="267"/>
      <c r="D16" s="142" t="str">
        <f t="shared" si="1"/>
        <v/>
      </c>
      <c r="E16" s="280" t="str">
        <f t="shared" si="0"/>
        <v>否</v>
      </c>
    </row>
    <row r="17" ht="36" customHeight="1" spans="1:5">
      <c r="A17" s="269" t="s">
        <v>3101</v>
      </c>
      <c r="B17" s="267"/>
      <c r="C17" s="267"/>
      <c r="D17" s="142" t="str">
        <f t="shared" si="1"/>
        <v/>
      </c>
      <c r="E17" s="280" t="str">
        <f t="shared" si="0"/>
        <v>否</v>
      </c>
    </row>
    <row r="18" ht="36" customHeight="1" spans="1:5">
      <c r="A18" s="269" t="s">
        <v>3102</v>
      </c>
      <c r="B18" s="267"/>
      <c r="C18" s="267"/>
      <c r="D18" s="142" t="str">
        <f t="shared" si="1"/>
        <v/>
      </c>
      <c r="E18" s="280" t="str">
        <f t="shared" si="0"/>
        <v>否</v>
      </c>
    </row>
    <row r="19" ht="36" customHeight="1" spans="1:5">
      <c r="A19" s="269" t="s">
        <v>3103</v>
      </c>
      <c r="B19" s="267"/>
      <c r="C19" s="267"/>
      <c r="D19" s="142" t="str">
        <f t="shared" si="1"/>
        <v/>
      </c>
      <c r="E19" s="280" t="str">
        <f t="shared" si="0"/>
        <v>否</v>
      </c>
    </row>
    <row r="20" ht="36" customHeight="1" spans="1:5">
      <c r="A20" s="269" t="s">
        <v>3104</v>
      </c>
      <c r="B20" s="265"/>
      <c r="C20" s="265"/>
      <c r="D20" s="142" t="str">
        <f t="shared" si="1"/>
        <v/>
      </c>
      <c r="E20" s="280" t="str">
        <f t="shared" si="0"/>
        <v>否</v>
      </c>
    </row>
    <row r="21" ht="36" customHeight="1" spans="1:5">
      <c r="A21" s="269" t="s">
        <v>3105</v>
      </c>
      <c r="B21" s="267"/>
      <c r="C21" s="267"/>
      <c r="D21" s="142" t="str">
        <f t="shared" si="1"/>
        <v/>
      </c>
      <c r="E21" s="280" t="str">
        <f t="shared" si="0"/>
        <v>否</v>
      </c>
    </row>
    <row r="22" ht="36" customHeight="1" spans="1:5">
      <c r="A22" s="269" t="s">
        <v>3106</v>
      </c>
      <c r="B22" s="267"/>
      <c r="C22" s="267"/>
      <c r="D22" s="142" t="str">
        <f t="shared" si="1"/>
        <v/>
      </c>
      <c r="E22" s="280" t="str">
        <f t="shared" si="0"/>
        <v>否</v>
      </c>
    </row>
    <row r="23" ht="36" customHeight="1" spans="1:5">
      <c r="A23" s="203" t="s">
        <v>3107</v>
      </c>
      <c r="B23" s="265">
        <f>SUM(B24:B27)</f>
        <v>0</v>
      </c>
      <c r="C23" s="265">
        <f>SUM(C24:C27)</f>
        <v>0</v>
      </c>
      <c r="D23" s="139" t="str">
        <f t="shared" si="1"/>
        <v/>
      </c>
      <c r="E23" s="280" t="str">
        <f t="shared" si="0"/>
        <v>否</v>
      </c>
    </row>
    <row r="24" ht="36" customHeight="1" spans="1:5">
      <c r="A24" s="219" t="s">
        <v>3108</v>
      </c>
      <c r="B24" s="267"/>
      <c r="C24" s="267"/>
      <c r="D24" s="142" t="str">
        <f t="shared" si="1"/>
        <v/>
      </c>
      <c r="E24" s="280" t="str">
        <f t="shared" si="0"/>
        <v>否</v>
      </c>
    </row>
    <row r="25" ht="36" customHeight="1" spans="1:5">
      <c r="A25" s="219" t="s">
        <v>3109</v>
      </c>
      <c r="B25" s="267"/>
      <c r="C25" s="267"/>
      <c r="D25" s="142" t="str">
        <f t="shared" si="1"/>
        <v/>
      </c>
      <c r="E25" s="280" t="str">
        <f t="shared" si="0"/>
        <v>否</v>
      </c>
    </row>
    <row r="26" ht="36" customHeight="1" spans="1:5">
      <c r="A26" s="219" t="s">
        <v>3110</v>
      </c>
      <c r="B26" s="267"/>
      <c r="C26" s="267"/>
      <c r="D26" s="142" t="str">
        <f t="shared" si="1"/>
        <v/>
      </c>
      <c r="E26" s="280" t="str">
        <f t="shared" si="0"/>
        <v>否</v>
      </c>
    </row>
    <row r="27" ht="36" customHeight="1" spans="1:5">
      <c r="A27" s="219" t="s">
        <v>3111</v>
      </c>
      <c r="B27" s="267"/>
      <c r="C27" s="267"/>
      <c r="D27" s="142" t="str">
        <f t="shared" si="1"/>
        <v/>
      </c>
      <c r="E27" s="280" t="str">
        <f t="shared" si="0"/>
        <v>否</v>
      </c>
    </row>
    <row r="28" ht="36" customHeight="1" spans="1:5">
      <c r="A28" s="203" t="s">
        <v>3112</v>
      </c>
      <c r="B28" s="265">
        <f>SUM(B29:B31)</f>
        <v>0</v>
      </c>
      <c r="C28" s="265">
        <f>SUM(C29:C31)</f>
        <v>0</v>
      </c>
      <c r="D28" s="139" t="str">
        <f t="shared" si="1"/>
        <v/>
      </c>
      <c r="E28" s="280" t="str">
        <f t="shared" si="0"/>
        <v>否</v>
      </c>
    </row>
    <row r="29" ht="36" customHeight="1" spans="1:5">
      <c r="A29" s="219" t="s">
        <v>3113</v>
      </c>
      <c r="B29" s="267"/>
      <c r="C29" s="267"/>
      <c r="D29" s="142" t="str">
        <f t="shared" si="1"/>
        <v/>
      </c>
      <c r="E29" s="280" t="str">
        <f t="shared" si="0"/>
        <v>否</v>
      </c>
    </row>
    <row r="30" ht="36" customHeight="1" spans="1:5">
      <c r="A30" s="219" t="s">
        <v>3114</v>
      </c>
      <c r="B30" s="267"/>
      <c r="C30" s="267"/>
      <c r="D30" s="142" t="str">
        <f t="shared" si="1"/>
        <v/>
      </c>
      <c r="E30" s="280" t="str">
        <f t="shared" si="0"/>
        <v>否</v>
      </c>
    </row>
    <row r="31" ht="36" customHeight="1" spans="1:5">
      <c r="A31" s="219" t="s">
        <v>3115</v>
      </c>
      <c r="B31" s="267"/>
      <c r="C31" s="267"/>
      <c r="D31" s="142" t="str">
        <f t="shared" si="1"/>
        <v/>
      </c>
      <c r="E31" s="280" t="str">
        <f t="shared" si="0"/>
        <v>否</v>
      </c>
    </row>
    <row r="32" ht="36" customHeight="1" spans="1:5">
      <c r="A32" s="203" t="s">
        <v>3116</v>
      </c>
      <c r="B32" s="265">
        <f>SUM(B33:B35)</f>
        <v>0</v>
      </c>
      <c r="C32" s="265">
        <f>SUM(C33:C35)</f>
        <v>0</v>
      </c>
      <c r="D32" s="139" t="str">
        <f t="shared" si="1"/>
        <v/>
      </c>
      <c r="E32" s="280" t="str">
        <f t="shared" si="0"/>
        <v>否</v>
      </c>
    </row>
    <row r="33" ht="36" customHeight="1" spans="1:5">
      <c r="A33" s="219" t="s">
        <v>3117</v>
      </c>
      <c r="B33" s="267"/>
      <c r="C33" s="267"/>
      <c r="D33" s="139" t="str">
        <f t="shared" si="1"/>
        <v/>
      </c>
      <c r="E33" s="280" t="str">
        <f t="shared" si="0"/>
        <v>否</v>
      </c>
    </row>
    <row r="34" ht="36" customHeight="1" spans="1:5">
      <c r="A34" s="219" t="s">
        <v>3118</v>
      </c>
      <c r="B34" s="267"/>
      <c r="C34" s="267"/>
      <c r="D34" s="139" t="str">
        <f t="shared" si="1"/>
        <v/>
      </c>
      <c r="E34" s="280" t="str">
        <f t="shared" si="0"/>
        <v>否</v>
      </c>
    </row>
    <row r="35" ht="36" customHeight="1" spans="1:5">
      <c r="A35" s="219" t="s">
        <v>3119</v>
      </c>
      <c r="B35" s="267"/>
      <c r="C35" s="267"/>
      <c r="D35" s="139" t="str">
        <f t="shared" si="1"/>
        <v/>
      </c>
      <c r="E35" s="280" t="str">
        <f t="shared" si="0"/>
        <v>否</v>
      </c>
    </row>
    <row r="36" ht="36" customHeight="1" spans="1:5">
      <c r="A36" s="203" t="s">
        <v>3120</v>
      </c>
      <c r="B36" s="265"/>
      <c r="C36" s="265">
        <v>68</v>
      </c>
      <c r="D36" s="139" t="str">
        <f t="shared" si="1"/>
        <v/>
      </c>
      <c r="E36" s="280" t="str">
        <f t="shared" si="0"/>
        <v>是</v>
      </c>
    </row>
    <row r="37" ht="36" customHeight="1" spans="1:5">
      <c r="A37" s="281" t="s">
        <v>3121</v>
      </c>
      <c r="B37" s="265">
        <f>SUM(B4,B23,B28,B32,B36)</f>
        <v>0</v>
      </c>
      <c r="C37" s="265">
        <f>SUM(C4,C23,C28,C32,C36)</f>
        <v>68</v>
      </c>
      <c r="D37" s="139" t="str">
        <f t="shared" si="1"/>
        <v/>
      </c>
      <c r="E37" s="280" t="str">
        <f t="shared" si="0"/>
        <v>是</v>
      </c>
    </row>
    <row r="38" ht="36" customHeight="1" spans="1:5">
      <c r="A38" s="282" t="s">
        <v>61</v>
      </c>
      <c r="B38" s="267">
        <v>11</v>
      </c>
      <c r="C38" s="267">
        <v>11</v>
      </c>
      <c r="D38" s="142">
        <f t="shared" si="1"/>
        <v>0</v>
      </c>
      <c r="E38" s="280" t="str">
        <f t="shared" si="0"/>
        <v>是</v>
      </c>
    </row>
    <row r="39" ht="35" customHeight="1" spans="1:5">
      <c r="A39" s="251" t="s">
        <v>3122</v>
      </c>
      <c r="B39" s="265"/>
      <c r="C39" s="265"/>
      <c r="D39" s="139" t="str">
        <f t="shared" si="1"/>
        <v/>
      </c>
      <c r="E39" s="280" t="str">
        <f t="shared" si="0"/>
        <v>否</v>
      </c>
    </row>
    <row r="40" ht="32" customHeight="1" spans="1:5">
      <c r="A40" s="282" t="s">
        <v>3123</v>
      </c>
      <c r="B40" s="267"/>
      <c r="C40" s="267"/>
      <c r="D40" s="142" t="str">
        <f t="shared" si="1"/>
        <v/>
      </c>
      <c r="E40" s="280" t="str">
        <f t="shared" si="0"/>
        <v>否</v>
      </c>
    </row>
    <row r="41" ht="36" customHeight="1" spans="1:5">
      <c r="A41" s="281" t="s">
        <v>68</v>
      </c>
      <c r="B41" s="265">
        <f>SUM(B37,B38,B39,B40)</f>
        <v>11</v>
      </c>
      <c r="C41" s="265">
        <f>SUM(C37,C38,C39,C40)</f>
        <v>79</v>
      </c>
      <c r="D41" s="139">
        <f t="shared" si="1"/>
        <v>6.182</v>
      </c>
      <c r="E41" s="280" t="str">
        <f t="shared" si="0"/>
        <v>是</v>
      </c>
    </row>
    <row r="42" spans="2:2">
      <c r="B42" s="275"/>
    </row>
    <row r="43" spans="2:3">
      <c r="B43" s="275"/>
      <c r="C43" s="275"/>
    </row>
    <row r="44" spans="2:2">
      <c r="B44" s="275"/>
    </row>
    <row r="45" spans="2:3">
      <c r="B45" s="275"/>
      <c r="C45" s="275"/>
    </row>
    <row r="46" spans="2:2">
      <c r="B46" s="275"/>
    </row>
    <row r="47" spans="2:2">
      <c r="B47" s="275"/>
    </row>
    <row r="48" spans="2:3">
      <c r="B48" s="275"/>
      <c r="C48" s="275"/>
    </row>
    <row r="49" spans="2:2">
      <c r="B49" s="275"/>
    </row>
    <row r="50" spans="2:2">
      <c r="B50" s="275"/>
    </row>
    <row r="51" spans="2:2">
      <c r="B51" s="275"/>
    </row>
    <row r="52" spans="2:2">
      <c r="B52" s="275"/>
    </row>
    <row r="53" spans="2:3">
      <c r="B53" s="275"/>
      <c r="C53" s="275"/>
    </row>
    <row r="54" spans="2:2">
      <c r="B54" s="275"/>
    </row>
  </sheetData>
  <autoFilter ref="A3:E41">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E41"/>
  <sheetViews>
    <sheetView showGridLines="0" showZeros="0" view="pageBreakPreview" zoomScaleNormal="100" workbookViewId="0">
      <pane xSplit="8" ySplit="9" topLeftCell="I16" activePane="bottomRight" state="frozen"/>
      <selection/>
      <selection pane="topRight"/>
      <selection pane="bottomLeft"/>
      <selection pane="bottomRight" activeCell="D4" sqref="D4"/>
    </sheetView>
  </sheetViews>
  <sheetFormatPr defaultColWidth="9" defaultRowHeight="15.5" outlineLevelCol="4"/>
  <cols>
    <col min="1" max="1" width="50.7727272727273" style="228" customWidth="1"/>
    <col min="2" max="2" width="20.6363636363636" style="228" customWidth="1"/>
    <col min="3" max="3" width="20.6363636363636" style="257" customWidth="1"/>
    <col min="4" max="4" width="20.6363636363636" style="228" customWidth="1"/>
    <col min="5" max="5" width="4.77272727272727" style="228" customWidth="1"/>
    <col min="6" max="16384" width="9" style="228"/>
  </cols>
  <sheetData>
    <row r="1" ht="45" customHeight="1" spans="1:5">
      <c r="A1" s="258" t="s">
        <v>3124</v>
      </c>
      <c r="B1" s="258"/>
      <c r="C1" s="258"/>
      <c r="D1" s="258"/>
      <c r="E1" s="259"/>
    </row>
    <row r="2" ht="20.1" customHeight="1" spans="1:5">
      <c r="A2" s="260"/>
      <c r="B2" s="260"/>
      <c r="C2" s="260"/>
      <c r="D2" s="261" t="s">
        <v>2</v>
      </c>
      <c r="E2" s="262"/>
    </row>
    <row r="3" ht="45" customHeight="1" spans="1:5">
      <c r="A3" s="263" t="s">
        <v>4</v>
      </c>
      <c r="B3" s="215" t="s">
        <v>5</v>
      </c>
      <c r="C3" s="215" t="s">
        <v>6</v>
      </c>
      <c r="D3" s="215" t="s">
        <v>7</v>
      </c>
      <c r="E3" s="264" t="s">
        <v>8</v>
      </c>
    </row>
    <row r="4" ht="35.1" customHeight="1" spans="1:5">
      <c r="A4" s="203" t="s">
        <v>3125</v>
      </c>
      <c r="B4" s="265">
        <f>SUM(B5:B10)</f>
        <v>11</v>
      </c>
      <c r="C4" s="265">
        <f>SUM(C5:C10)</f>
        <v>11</v>
      </c>
      <c r="D4" s="139">
        <f>IF(B4&gt;0,C4/B4-1,IF(B4&lt;0,-(C4/C4-1),""))</f>
        <v>0</v>
      </c>
      <c r="E4" s="266" t="str">
        <f t="shared" ref="E4:E28" si="0">IF(A4&lt;&gt;"",IF(SUM(B4:C4)&lt;&gt;0,"是","否"),"是")</f>
        <v>是</v>
      </c>
    </row>
    <row r="5" ht="35.1" customHeight="1" spans="1:5">
      <c r="A5" s="205" t="s">
        <v>3126</v>
      </c>
      <c r="B5" s="267"/>
      <c r="C5" s="267"/>
      <c r="D5" s="142" t="str">
        <f>IF(B5&gt;0,C5/B5-1,IF(B5&lt;0,-(C5/C5-1),""))</f>
        <v/>
      </c>
      <c r="E5" s="266" t="str">
        <f t="shared" si="0"/>
        <v>否</v>
      </c>
    </row>
    <row r="6" ht="35.1" customHeight="1" spans="1:5">
      <c r="A6" s="205" t="s">
        <v>3127</v>
      </c>
      <c r="B6" s="267"/>
      <c r="C6" s="267"/>
      <c r="D6" s="142" t="str">
        <f>IF(B6&gt;0,C6/B6-1,IF(B6&lt;0,-(C6/C6-1),""))</f>
        <v/>
      </c>
      <c r="E6" s="266" t="str">
        <f t="shared" si="0"/>
        <v>否</v>
      </c>
    </row>
    <row r="7" ht="35.1" customHeight="1" spans="1:5">
      <c r="A7" s="205" t="s">
        <v>3128</v>
      </c>
      <c r="B7" s="267">
        <v>11</v>
      </c>
      <c r="C7" s="267">
        <v>11</v>
      </c>
      <c r="D7" s="142">
        <f>IF(B7&gt;0,C7/B7-1,IF(B7&lt;0,-(C7/C7-1),""))</f>
        <v>0</v>
      </c>
      <c r="E7" s="266" t="str">
        <f t="shared" si="0"/>
        <v>是</v>
      </c>
    </row>
    <row r="8" ht="35.1" customHeight="1" spans="1:5">
      <c r="A8" s="205" t="s">
        <v>3129</v>
      </c>
      <c r="B8" s="267"/>
      <c r="C8" s="267"/>
      <c r="D8" s="142" t="str">
        <f>IF(B8&gt;0,C8/B8-1,IF(B8&lt;0,-(C8/C8-1),""))</f>
        <v/>
      </c>
      <c r="E8" s="266" t="str">
        <f t="shared" si="0"/>
        <v>否</v>
      </c>
    </row>
    <row r="9" ht="35.1" customHeight="1" spans="1:5">
      <c r="A9" s="205" t="s">
        <v>3130</v>
      </c>
      <c r="B9" s="267"/>
      <c r="C9" s="267"/>
      <c r="D9" s="268" t="str">
        <f>IF(B9&gt;0,C9/B9-1,IF(B9&lt;0,-(C9/B9-1),""))</f>
        <v/>
      </c>
      <c r="E9" s="266" t="str">
        <f t="shared" si="0"/>
        <v>否</v>
      </c>
    </row>
    <row r="10" ht="35.1" customHeight="1" spans="1:5">
      <c r="A10" s="205" t="s">
        <v>3131</v>
      </c>
      <c r="B10" s="267"/>
      <c r="C10" s="267"/>
      <c r="D10" s="142" t="str">
        <f>IF(B10&gt;0,C10/B10-1,IF(B10&lt;0,-(C10/C10-1),""))</f>
        <v/>
      </c>
      <c r="E10" s="266" t="str">
        <f t="shared" si="0"/>
        <v>否</v>
      </c>
    </row>
    <row r="11" ht="35.1" customHeight="1" spans="1:5">
      <c r="A11" s="203" t="s">
        <v>3132</v>
      </c>
      <c r="B11" s="265">
        <f>SUM(B12:B16)</f>
        <v>0</v>
      </c>
      <c r="C11" s="265">
        <f>SUM(C12:C16)</f>
        <v>0</v>
      </c>
      <c r="D11" s="139" t="str">
        <f>IF(B11&gt;0,C11/B11-1,IF(B11&lt;0,-(C11/C11-1),""))</f>
        <v/>
      </c>
      <c r="E11" s="266" t="str">
        <f t="shared" si="0"/>
        <v>否</v>
      </c>
    </row>
    <row r="12" ht="35.1" customHeight="1" spans="1:5">
      <c r="A12" s="205" t="s">
        <v>3133</v>
      </c>
      <c r="B12" s="267"/>
      <c r="C12" s="267"/>
      <c r="D12" s="142" t="str">
        <f>IF(B12&gt;0,C12/B12-1,IF(B12&lt;0,-(C12/C12-1),""))</f>
        <v/>
      </c>
      <c r="E12" s="266" t="str">
        <f t="shared" si="0"/>
        <v>否</v>
      </c>
    </row>
    <row r="13" ht="35.1" customHeight="1" spans="1:5">
      <c r="A13" s="205" t="s">
        <v>3134</v>
      </c>
      <c r="B13" s="267"/>
      <c r="C13" s="267"/>
      <c r="D13" s="142" t="str">
        <f>IF(B13&gt;0,C13/B13-1,IF(B13&lt;0,-(C13/C13-1),""))</f>
        <v/>
      </c>
      <c r="E13" s="266" t="str">
        <f t="shared" si="0"/>
        <v>否</v>
      </c>
    </row>
    <row r="14" ht="35.1" customHeight="1" spans="1:5">
      <c r="A14" s="205" t="s">
        <v>3135</v>
      </c>
      <c r="B14" s="267"/>
      <c r="C14" s="267"/>
      <c r="D14" s="268" t="str">
        <f>IF(B14&gt;0,C14/B14-1,IF(B14&lt;0,-(C14/B14-1),""))</f>
        <v/>
      </c>
      <c r="E14" s="266" t="str">
        <f t="shared" si="0"/>
        <v>否</v>
      </c>
    </row>
    <row r="15" ht="35.1" customHeight="1" spans="1:5">
      <c r="A15" s="205" t="s">
        <v>3136</v>
      </c>
      <c r="B15" s="267"/>
      <c r="C15" s="267"/>
      <c r="D15" s="268" t="str">
        <f>IF(B15&gt;0,C15/B15-1,IF(B15&lt;0,-(C15/B15-1),""))</f>
        <v/>
      </c>
      <c r="E15" s="266" t="str">
        <f t="shared" si="0"/>
        <v>否</v>
      </c>
    </row>
    <row r="16" ht="35.1" customHeight="1" spans="1:5">
      <c r="A16" s="205" t="s">
        <v>3137</v>
      </c>
      <c r="B16" s="267"/>
      <c r="C16" s="267"/>
      <c r="D16" s="142" t="str">
        <f t="shared" ref="D16:D24" si="1">IF(B16&gt;0,C16/B16-1,IF(B16&lt;0,-(C16/C16-1),""))</f>
        <v/>
      </c>
      <c r="E16" s="266" t="str">
        <f t="shared" si="0"/>
        <v>否</v>
      </c>
    </row>
    <row r="17" s="256" customFormat="1" ht="35.1" customHeight="1" spans="1:5">
      <c r="A17" s="203" t="s">
        <v>3138</v>
      </c>
      <c r="B17" s="265">
        <f>SUM(B18)</f>
        <v>0</v>
      </c>
      <c r="C17" s="265">
        <f>SUM(C18)</f>
        <v>0</v>
      </c>
      <c r="D17" s="139" t="str">
        <f t="shared" si="1"/>
        <v/>
      </c>
      <c r="E17" s="266" t="str">
        <f t="shared" si="0"/>
        <v>否</v>
      </c>
    </row>
    <row r="18" ht="35.1" customHeight="1" spans="1:5">
      <c r="A18" s="205" t="s">
        <v>3139</v>
      </c>
      <c r="B18" s="267"/>
      <c r="C18" s="267"/>
      <c r="D18" s="142" t="str">
        <f t="shared" si="1"/>
        <v/>
      </c>
      <c r="E18" s="266" t="str">
        <f t="shared" si="0"/>
        <v>否</v>
      </c>
    </row>
    <row r="19" ht="35.1" customHeight="1" spans="1:5">
      <c r="A19" s="203" t="s">
        <v>3140</v>
      </c>
      <c r="B19" s="265">
        <f>SUM(B20)</f>
        <v>0</v>
      </c>
      <c r="C19" s="265">
        <f>SUM(C20)</f>
        <v>0</v>
      </c>
      <c r="D19" s="139" t="str">
        <f t="shared" si="1"/>
        <v/>
      </c>
      <c r="E19" s="266" t="str">
        <f t="shared" si="0"/>
        <v>否</v>
      </c>
    </row>
    <row r="20" ht="35.1" customHeight="1" spans="1:5">
      <c r="A20" s="269" t="s">
        <v>3141</v>
      </c>
      <c r="B20" s="267"/>
      <c r="C20" s="267"/>
      <c r="D20" s="142" t="str">
        <f t="shared" si="1"/>
        <v/>
      </c>
      <c r="E20" s="266" t="str">
        <f t="shared" si="0"/>
        <v>否</v>
      </c>
    </row>
    <row r="21" ht="35.1" customHeight="1" spans="1:5">
      <c r="A21" s="203" t="s">
        <v>3142</v>
      </c>
      <c r="B21" s="265">
        <f>SUM(B22)</f>
        <v>0</v>
      </c>
      <c r="C21" s="265">
        <f>SUM(C22)</f>
        <v>68</v>
      </c>
      <c r="D21" s="139" t="str">
        <f t="shared" si="1"/>
        <v/>
      </c>
      <c r="E21" s="266" t="str">
        <f t="shared" si="0"/>
        <v>是</v>
      </c>
    </row>
    <row r="22" ht="35.1" customHeight="1" spans="1:5">
      <c r="A22" s="205" t="s">
        <v>3143</v>
      </c>
      <c r="B22" s="267"/>
      <c r="C22" s="267">
        <v>68</v>
      </c>
      <c r="D22" s="142" t="str">
        <f t="shared" si="1"/>
        <v/>
      </c>
      <c r="E22" s="266" t="str">
        <f t="shared" si="0"/>
        <v>是</v>
      </c>
    </row>
    <row r="23" ht="35.1" customHeight="1" spans="1:5">
      <c r="A23" s="249" t="s">
        <v>3144</v>
      </c>
      <c r="B23" s="265">
        <f>SUM(B4,B11,B17,B19,B21)</f>
        <v>11</v>
      </c>
      <c r="C23" s="265">
        <f>SUM(C4,C11,C17,C19,C21)</f>
        <v>79</v>
      </c>
      <c r="D23" s="139">
        <f t="shared" si="1"/>
        <v>6.182</v>
      </c>
      <c r="E23" s="266" t="str">
        <f t="shared" si="0"/>
        <v>是</v>
      </c>
    </row>
    <row r="24" ht="35.1" customHeight="1" spans="1:5">
      <c r="A24" s="270" t="s">
        <v>121</v>
      </c>
      <c r="B24" s="265"/>
      <c r="C24" s="265"/>
      <c r="D24" s="139" t="str">
        <f t="shared" si="1"/>
        <v/>
      </c>
      <c r="E24" s="266" t="str">
        <f t="shared" si="0"/>
        <v>否</v>
      </c>
    </row>
    <row r="25" ht="35.1" customHeight="1" spans="1:5">
      <c r="A25" s="271" t="s">
        <v>3145</v>
      </c>
      <c r="B25" s="267"/>
      <c r="C25" s="267"/>
      <c r="D25" s="272"/>
      <c r="E25" s="266" t="str">
        <f t="shared" si="0"/>
        <v>否</v>
      </c>
    </row>
    <row r="26" ht="35.1" customHeight="1" spans="1:5">
      <c r="A26" s="273" t="s">
        <v>3146</v>
      </c>
      <c r="B26" s="267"/>
      <c r="C26" s="267"/>
      <c r="D26" s="142" t="str">
        <f>IF(B26&gt;0,C26/B26-1,IF(B26&lt;0,-(C26/C26-1),""))</f>
        <v/>
      </c>
      <c r="E26" s="266" t="str">
        <f t="shared" si="0"/>
        <v>否</v>
      </c>
    </row>
    <row r="27" ht="35.1" customHeight="1" spans="1:5">
      <c r="A27" s="274" t="s">
        <v>3147</v>
      </c>
      <c r="B27" s="265"/>
      <c r="C27" s="265"/>
      <c r="D27" s="139" t="str">
        <f>IF(B27&gt;0,C27/B27-1,IF(B27&lt;0,-(C27/C27-1),""))</f>
        <v/>
      </c>
      <c r="E27" s="266" t="str">
        <f t="shared" si="0"/>
        <v>否</v>
      </c>
    </row>
    <row r="28" ht="35.1" customHeight="1" spans="1:5">
      <c r="A28" s="220" t="s">
        <v>128</v>
      </c>
      <c r="B28" s="265">
        <f>SUM(B23:B27)</f>
        <v>11</v>
      </c>
      <c r="C28" s="265">
        <f>SUM(C23:C27)</f>
        <v>79</v>
      </c>
      <c r="D28" s="139">
        <f>IF(B28&gt;0,C28/B28-1,IF(B28&lt;0,-(C28/C28-1),""))</f>
        <v>6.182</v>
      </c>
      <c r="E28" s="266" t="str">
        <f t="shared" si="0"/>
        <v>是</v>
      </c>
    </row>
    <row r="29" spans="2:2">
      <c r="B29" s="254"/>
    </row>
    <row r="30" spans="2:3">
      <c r="B30" s="254"/>
      <c r="C30" s="275"/>
    </row>
    <row r="31" spans="2:2">
      <c r="B31" s="254"/>
    </row>
    <row r="32" spans="2:3">
      <c r="B32" s="254"/>
      <c r="C32" s="275"/>
    </row>
    <row r="33" spans="2:2">
      <c r="B33" s="254"/>
    </row>
    <row r="34" spans="2:2">
      <c r="B34" s="254"/>
    </row>
    <row r="35" spans="2:3">
      <c r="B35" s="254"/>
      <c r="C35" s="275"/>
    </row>
    <row r="36" spans="2:2">
      <c r="B36" s="254"/>
    </row>
    <row r="37" spans="2:2">
      <c r="B37" s="254"/>
    </row>
    <row r="38" spans="2:2">
      <c r="B38" s="254"/>
    </row>
    <row r="39" spans="2:2">
      <c r="B39" s="254"/>
    </row>
    <row r="40" spans="2:3">
      <c r="B40" s="254"/>
      <c r="C40" s="275"/>
    </row>
    <row r="41" spans="2:2">
      <c r="B41" s="254"/>
    </row>
  </sheetData>
  <autoFilter ref="A3:E28">
    <extLst/>
  </autoFilter>
  <mergeCells count="1">
    <mergeCell ref="A1:D1"/>
  </mergeCells>
  <conditionalFormatting sqref="E29">
    <cfRule type="cellIs" dxfId="3" priority="1" stopIfTrue="1" operator="lessThanOrEqual">
      <formula>-1</formula>
    </cfRule>
  </conditionalFormatting>
  <conditionalFormatting sqref="E3:E29 D9 D14:D15 D2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00B0F0"/>
  </sheetPr>
  <dimension ref="A1:E48"/>
  <sheetViews>
    <sheetView showGridLines="0" showZeros="0" view="pageBreakPreview" zoomScaleNormal="100" workbookViewId="0">
      <pane ySplit="3" topLeftCell="A8" activePane="bottomLeft" state="frozen"/>
      <selection/>
      <selection pane="bottomLeft" activeCell="A1" sqref="A1:D1"/>
    </sheetView>
  </sheetViews>
  <sheetFormatPr defaultColWidth="9" defaultRowHeight="20.5" outlineLevelCol="4"/>
  <cols>
    <col min="1" max="1" width="52.6636363636364" style="228" customWidth="1"/>
    <col min="2" max="2" width="20.6363636363636" style="228" customWidth="1"/>
    <col min="3" max="3" width="20.6363636363636" style="229" customWidth="1"/>
    <col min="4" max="4" width="20.6363636363636" style="228" customWidth="1"/>
    <col min="5" max="5" width="4.44545454545455" style="228" hidden="1" customWidth="1"/>
    <col min="6" max="16384" width="9" style="228"/>
  </cols>
  <sheetData>
    <row r="1" ht="45" customHeight="1" spans="1:4">
      <c r="A1" s="230" t="s">
        <v>3148</v>
      </c>
      <c r="B1" s="230"/>
      <c r="C1" s="231"/>
      <c r="D1" s="230"/>
    </row>
    <row r="2" ht="20.1" customHeight="1" spans="1:4">
      <c r="A2" s="232"/>
      <c r="B2" s="232"/>
      <c r="C2" s="233"/>
      <c r="D2" s="234" t="s">
        <v>2</v>
      </c>
    </row>
    <row r="3" ht="45" customHeight="1" spans="1:5">
      <c r="A3" s="235" t="s">
        <v>3087</v>
      </c>
      <c r="B3" s="215" t="s">
        <v>5</v>
      </c>
      <c r="C3" s="215" t="s">
        <v>6</v>
      </c>
      <c r="D3" s="215" t="s">
        <v>7</v>
      </c>
      <c r="E3" s="228" t="s">
        <v>8</v>
      </c>
    </row>
    <row r="4" ht="36" customHeight="1" spans="1:5">
      <c r="A4" s="203" t="s">
        <v>3149</v>
      </c>
      <c r="B4" s="138">
        <f>SUM(B5:B20)</f>
        <v>0</v>
      </c>
      <c r="C4" s="138">
        <f>SUM(C5:C20)</f>
        <v>0</v>
      </c>
      <c r="D4" s="139" t="str">
        <f>IF(B4&gt;0,C4/B4-1,IF(B4&lt;0,-(C4/C4-1),""))</f>
        <v/>
      </c>
      <c r="E4" s="190" t="str">
        <f t="shared" ref="E4:E35" si="0">IF(A4&lt;&gt;"",IF(SUM(B4:C4)&lt;&gt;0,"是","否"),"是")</f>
        <v>否</v>
      </c>
    </row>
    <row r="5" ht="36" customHeight="1" spans="1:5">
      <c r="A5" s="219" t="s">
        <v>3089</v>
      </c>
      <c r="B5" s="138"/>
      <c r="C5" s="236"/>
      <c r="D5" s="142" t="str">
        <f t="shared" ref="D5:D35" si="1">IF(B5&gt;0,C5/B5-1,IF(B5&lt;0,-(C5/C5-1),""))</f>
        <v/>
      </c>
      <c r="E5" s="190" t="str">
        <f t="shared" si="0"/>
        <v>否</v>
      </c>
    </row>
    <row r="6" ht="36" customHeight="1" spans="1:5">
      <c r="A6" s="219" t="s">
        <v>3090</v>
      </c>
      <c r="B6" s="218"/>
      <c r="C6" s="237"/>
      <c r="D6" s="142" t="str">
        <f t="shared" si="1"/>
        <v/>
      </c>
      <c r="E6" s="190" t="str">
        <f t="shared" si="0"/>
        <v>否</v>
      </c>
    </row>
    <row r="7" ht="36" customHeight="1" spans="1:5">
      <c r="A7" s="219" t="s">
        <v>3091</v>
      </c>
      <c r="B7" s="238"/>
      <c r="C7" s="236"/>
      <c r="D7" s="142" t="str">
        <f t="shared" si="1"/>
        <v/>
      </c>
      <c r="E7" s="190" t="str">
        <f t="shared" si="0"/>
        <v>否</v>
      </c>
    </row>
    <row r="8" ht="36" customHeight="1" spans="1:5">
      <c r="A8" s="219" t="s">
        <v>3092</v>
      </c>
      <c r="B8" s="239"/>
      <c r="C8" s="237">
        <v>0</v>
      </c>
      <c r="D8" s="142" t="str">
        <f t="shared" si="1"/>
        <v/>
      </c>
      <c r="E8" s="190" t="str">
        <f t="shared" si="0"/>
        <v>否</v>
      </c>
    </row>
    <row r="9" ht="36" customHeight="1" spans="1:5">
      <c r="A9" s="219" t="s">
        <v>3093</v>
      </c>
      <c r="B9" s="238"/>
      <c r="C9" s="236"/>
      <c r="D9" s="142" t="str">
        <f t="shared" si="1"/>
        <v/>
      </c>
      <c r="E9" s="190" t="str">
        <f t="shared" si="0"/>
        <v>否</v>
      </c>
    </row>
    <row r="10" ht="36" customHeight="1" spans="1:5">
      <c r="A10" s="219" t="s">
        <v>3096</v>
      </c>
      <c r="B10" s="240"/>
      <c r="C10" s="236"/>
      <c r="D10" s="142" t="str">
        <f t="shared" si="1"/>
        <v/>
      </c>
      <c r="E10" s="190" t="str">
        <f t="shared" si="0"/>
        <v>否</v>
      </c>
    </row>
    <row r="11" ht="36" customHeight="1" spans="1:5">
      <c r="A11" s="219" t="s">
        <v>3097</v>
      </c>
      <c r="B11" s="240"/>
      <c r="C11" s="241"/>
      <c r="D11" s="142" t="str">
        <f t="shared" si="1"/>
        <v/>
      </c>
      <c r="E11" s="190" t="str">
        <f t="shared" si="0"/>
        <v>否</v>
      </c>
    </row>
    <row r="12" ht="36" customHeight="1" spans="1:5">
      <c r="A12" s="219" t="s">
        <v>3098</v>
      </c>
      <c r="B12" s="238"/>
      <c r="C12" s="242"/>
      <c r="D12" s="142" t="str">
        <f t="shared" si="1"/>
        <v/>
      </c>
      <c r="E12" s="190" t="str">
        <f t="shared" si="0"/>
        <v>否</v>
      </c>
    </row>
    <row r="13" ht="36" customHeight="1" spans="1:5">
      <c r="A13" s="219" t="s">
        <v>3099</v>
      </c>
      <c r="B13" s="238"/>
      <c r="C13" s="236"/>
      <c r="D13" s="142" t="str">
        <f t="shared" si="1"/>
        <v/>
      </c>
      <c r="E13" s="190" t="str">
        <f t="shared" si="0"/>
        <v>否</v>
      </c>
    </row>
    <row r="14" ht="36" customHeight="1" spans="1:5">
      <c r="A14" s="219" t="s">
        <v>3095</v>
      </c>
      <c r="B14" s="238"/>
      <c r="C14" s="236"/>
      <c r="D14" s="142" t="str">
        <f t="shared" si="1"/>
        <v/>
      </c>
      <c r="E14" s="190" t="str">
        <f t="shared" si="0"/>
        <v>否</v>
      </c>
    </row>
    <row r="15" ht="36" customHeight="1" spans="1:5">
      <c r="A15" s="219" t="s">
        <v>3150</v>
      </c>
      <c r="B15" s="238"/>
      <c r="C15" s="241"/>
      <c r="D15" s="142" t="str">
        <f t="shared" si="1"/>
        <v/>
      </c>
      <c r="E15" s="190" t="str">
        <f t="shared" si="0"/>
        <v>否</v>
      </c>
    </row>
    <row r="16" ht="36" customHeight="1" spans="1:5">
      <c r="A16" s="219" t="s">
        <v>3101</v>
      </c>
      <c r="B16" s="238"/>
      <c r="C16" s="236"/>
      <c r="D16" s="142" t="str">
        <f t="shared" si="1"/>
        <v/>
      </c>
      <c r="E16" s="190" t="str">
        <f t="shared" si="0"/>
        <v>否</v>
      </c>
    </row>
    <row r="17" ht="36" customHeight="1" spans="1:5">
      <c r="A17" s="219" t="s">
        <v>3102</v>
      </c>
      <c r="B17" s="238"/>
      <c r="C17" s="236"/>
      <c r="D17" s="142" t="str">
        <f t="shared" si="1"/>
        <v/>
      </c>
      <c r="E17" s="190" t="str">
        <f t="shared" si="0"/>
        <v>否</v>
      </c>
    </row>
    <row r="18" ht="36" customHeight="1" spans="1:5">
      <c r="A18" s="219" t="s">
        <v>3103</v>
      </c>
      <c r="B18" s="238"/>
      <c r="C18" s="236"/>
      <c r="D18" s="142" t="str">
        <f t="shared" si="1"/>
        <v/>
      </c>
      <c r="E18" s="190" t="str">
        <f t="shared" si="0"/>
        <v>否</v>
      </c>
    </row>
    <row r="19" ht="36" customHeight="1" spans="1:5">
      <c r="A19" s="219" t="s">
        <v>3105</v>
      </c>
      <c r="B19" s="239"/>
      <c r="C19" s="237"/>
      <c r="D19" s="142" t="str">
        <f t="shared" si="1"/>
        <v/>
      </c>
      <c r="E19" s="190" t="str">
        <f t="shared" si="0"/>
        <v>否</v>
      </c>
    </row>
    <row r="20" ht="36" customHeight="1" spans="1:5">
      <c r="A20" s="219" t="s">
        <v>3106</v>
      </c>
      <c r="B20" s="238"/>
      <c r="C20" s="236"/>
      <c r="D20" s="142" t="str">
        <f t="shared" si="1"/>
        <v/>
      </c>
      <c r="E20" s="190" t="str">
        <f t="shared" si="0"/>
        <v>否</v>
      </c>
    </row>
    <row r="21" ht="36" customHeight="1" spans="1:5">
      <c r="A21" s="203" t="s">
        <v>3151</v>
      </c>
      <c r="B21" s="243">
        <f>SUM(B22:B23)</f>
        <v>0</v>
      </c>
      <c r="C21" s="243">
        <f>SUM(C22:C23)</f>
        <v>0</v>
      </c>
      <c r="D21" s="139" t="str">
        <f t="shared" si="1"/>
        <v/>
      </c>
      <c r="E21" s="190" t="str">
        <f t="shared" si="0"/>
        <v>否</v>
      </c>
    </row>
    <row r="22" ht="36" customHeight="1" spans="1:5">
      <c r="A22" s="219" t="s">
        <v>3108</v>
      </c>
      <c r="B22" s="244"/>
      <c r="C22" s="244"/>
      <c r="D22" s="142" t="str">
        <f t="shared" si="1"/>
        <v/>
      </c>
      <c r="E22" s="190" t="str">
        <f t="shared" si="0"/>
        <v>否</v>
      </c>
    </row>
    <row r="23" ht="36" customHeight="1" spans="1:5">
      <c r="A23" s="219" t="s">
        <v>3109</v>
      </c>
      <c r="B23" s="244">
        <v>0</v>
      </c>
      <c r="C23" s="245"/>
      <c r="D23" s="142" t="str">
        <f t="shared" si="1"/>
        <v/>
      </c>
      <c r="E23" s="190" t="str">
        <f t="shared" si="0"/>
        <v>否</v>
      </c>
    </row>
    <row r="24" ht="36" customHeight="1" spans="1:5">
      <c r="A24" s="203" t="s">
        <v>3152</v>
      </c>
      <c r="B24" s="217">
        <f>SUM(B25:B27)</f>
        <v>0</v>
      </c>
      <c r="C24" s="217">
        <f>SUM(C25:C27)</f>
        <v>0</v>
      </c>
      <c r="D24" s="139" t="str">
        <f t="shared" si="1"/>
        <v/>
      </c>
      <c r="E24" s="190" t="str">
        <f t="shared" si="0"/>
        <v>否</v>
      </c>
    </row>
    <row r="25" ht="36" customHeight="1" spans="1:5">
      <c r="A25" s="219" t="s">
        <v>3153</v>
      </c>
      <c r="B25" s="218"/>
      <c r="C25" s="246"/>
      <c r="D25" s="142" t="str">
        <f t="shared" si="1"/>
        <v/>
      </c>
      <c r="E25" s="190" t="str">
        <f t="shared" si="0"/>
        <v>否</v>
      </c>
    </row>
    <row r="26" ht="36" customHeight="1" spans="1:5">
      <c r="A26" s="219" t="s">
        <v>3154</v>
      </c>
      <c r="B26" s="218"/>
      <c r="C26" s="246"/>
      <c r="D26" s="142" t="str">
        <f t="shared" si="1"/>
        <v/>
      </c>
      <c r="E26" s="190" t="str">
        <f t="shared" si="0"/>
        <v>否</v>
      </c>
    </row>
    <row r="27" ht="36" customHeight="1" spans="1:5">
      <c r="A27" s="219" t="s">
        <v>3155</v>
      </c>
      <c r="B27" s="141"/>
      <c r="C27" s="245">
        <f>SUM(C28:C29)</f>
        <v>0</v>
      </c>
      <c r="D27" s="142" t="str">
        <f t="shared" si="1"/>
        <v/>
      </c>
      <c r="E27" s="190" t="str">
        <f t="shared" si="0"/>
        <v>否</v>
      </c>
    </row>
    <row r="28" ht="36" customHeight="1" spans="1:5">
      <c r="A28" s="203" t="s">
        <v>3156</v>
      </c>
      <c r="B28" s="217">
        <f>SUM(B29)</f>
        <v>0</v>
      </c>
      <c r="C28" s="217">
        <f>SUM(C29)</f>
        <v>0</v>
      </c>
      <c r="D28" s="139" t="str">
        <f t="shared" si="1"/>
        <v/>
      </c>
      <c r="E28" s="190" t="str">
        <f t="shared" si="0"/>
        <v>否</v>
      </c>
    </row>
    <row r="29" ht="36" customHeight="1" spans="1:5">
      <c r="A29" s="219" t="s">
        <v>3118</v>
      </c>
      <c r="B29" s="141"/>
      <c r="C29" s="247"/>
      <c r="D29" s="142" t="str">
        <f t="shared" si="1"/>
        <v/>
      </c>
      <c r="E29" s="190" t="str">
        <f t="shared" si="0"/>
        <v>否</v>
      </c>
    </row>
    <row r="30" ht="36" customHeight="1" spans="1:5">
      <c r="A30" s="203" t="s">
        <v>3157</v>
      </c>
      <c r="B30" s="225"/>
      <c r="C30" s="248">
        <v>68</v>
      </c>
      <c r="D30" s="139" t="str">
        <f t="shared" si="1"/>
        <v/>
      </c>
      <c r="E30" s="190" t="str">
        <f t="shared" si="0"/>
        <v>是</v>
      </c>
    </row>
    <row r="31" ht="36" customHeight="1" spans="1:5">
      <c r="A31" s="249" t="s">
        <v>3158</v>
      </c>
      <c r="B31" s="138">
        <f>SUM(B4,B21,B24,B28,B30)</f>
        <v>0</v>
      </c>
      <c r="C31" s="138">
        <f>SUM(C4,C21,C24,C28,C30)</f>
        <v>68</v>
      </c>
      <c r="D31" s="139" t="str">
        <f t="shared" si="1"/>
        <v/>
      </c>
      <c r="E31" s="190" t="str">
        <f t="shared" si="0"/>
        <v>是</v>
      </c>
    </row>
    <row r="32" ht="36" customHeight="1" spans="1:5">
      <c r="A32" s="250" t="s">
        <v>61</v>
      </c>
      <c r="B32" s="217">
        <v>11</v>
      </c>
      <c r="C32" s="217">
        <v>11</v>
      </c>
      <c r="D32" s="139">
        <f t="shared" si="1"/>
        <v>0</v>
      </c>
      <c r="E32" s="190" t="str">
        <f t="shared" si="0"/>
        <v>是</v>
      </c>
    </row>
    <row r="33" ht="36" customHeight="1" spans="1:5">
      <c r="A33" s="251" t="s">
        <v>3159</v>
      </c>
      <c r="B33" s="252"/>
      <c r="C33" s="217"/>
      <c r="D33" s="139" t="str">
        <f t="shared" si="1"/>
        <v/>
      </c>
      <c r="E33" s="190" t="str">
        <f t="shared" si="0"/>
        <v>否</v>
      </c>
    </row>
    <row r="34" ht="36" customHeight="1" spans="1:5">
      <c r="A34" s="250" t="s">
        <v>3123</v>
      </c>
      <c r="B34" s="138"/>
      <c r="C34" s="253"/>
      <c r="D34" s="139" t="str">
        <f t="shared" si="1"/>
        <v/>
      </c>
      <c r="E34" s="190" t="str">
        <f t="shared" si="0"/>
        <v>否</v>
      </c>
    </row>
    <row r="35" ht="36" customHeight="1" spans="1:5">
      <c r="A35" s="220" t="s">
        <v>68</v>
      </c>
      <c r="B35" s="138">
        <f>SUM(B31,B32,B33,B34)</f>
        <v>11</v>
      </c>
      <c r="C35" s="138">
        <f>SUM(C31,C32,C33,C34)</f>
        <v>79</v>
      </c>
      <c r="D35" s="139">
        <f t="shared" si="1"/>
        <v>6.182</v>
      </c>
      <c r="E35" s="190" t="str">
        <f t="shared" si="0"/>
        <v>是</v>
      </c>
    </row>
    <row r="36" spans="2:2">
      <c r="B36" s="254"/>
    </row>
    <row r="37" spans="2:2">
      <c r="B37" s="255"/>
    </row>
    <row r="38" spans="2:2">
      <c r="B38" s="254"/>
    </row>
    <row r="39" spans="2:2">
      <c r="B39" s="255"/>
    </row>
    <row r="40" spans="2:2">
      <c r="B40" s="254"/>
    </row>
    <row r="41" spans="2:2">
      <c r="B41" s="254"/>
    </row>
    <row r="42" spans="2:2">
      <c r="B42" s="255"/>
    </row>
    <row r="43" spans="2:2">
      <c r="B43" s="254"/>
    </row>
    <row r="44" spans="2:2">
      <c r="B44" s="254"/>
    </row>
    <row r="45" spans="2:2">
      <c r="B45" s="254"/>
    </row>
    <row r="46" spans="2:2">
      <c r="B46" s="254"/>
    </row>
    <row r="47" spans="2:2">
      <c r="B47" s="255"/>
    </row>
    <row r="48" spans="2:2">
      <c r="B48" s="254"/>
    </row>
  </sheetData>
  <autoFilter ref="A3:E35">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workbookViewId="0">
      <pane ySplit="3" topLeftCell="A11" activePane="bottomLeft" state="frozen"/>
      <selection/>
      <selection pane="bottomLeft" activeCell="D4" sqref="D4"/>
    </sheetView>
  </sheetViews>
  <sheetFormatPr defaultColWidth="9" defaultRowHeight="13.75" outlineLevelCol="4"/>
  <cols>
    <col min="1" max="1" width="50.7727272727273" customWidth="1"/>
    <col min="2" max="4" width="20.6363636363636" customWidth="1"/>
    <col min="5" max="5" width="5.33636363636364" hidden="1" customWidth="1"/>
  </cols>
  <sheetData>
    <row r="1" ht="45" customHeight="1" spans="1:4">
      <c r="A1" s="211" t="s">
        <v>3160</v>
      </c>
      <c r="B1" s="211"/>
      <c r="C1" s="211"/>
      <c r="D1" s="211"/>
    </row>
    <row r="2" ht="20.1" customHeight="1" spans="1:4">
      <c r="A2" s="212"/>
      <c r="B2" s="212"/>
      <c r="C2" s="212"/>
      <c r="D2" s="213" t="s">
        <v>2</v>
      </c>
    </row>
    <row r="3" ht="45" customHeight="1" spans="1:5">
      <c r="A3" s="214" t="s">
        <v>3161</v>
      </c>
      <c r="B3" s="215" t="s">
        <v>5</v>
      </c>
      <c r="C3" s="215" t="s">
        <v>6</v>
      </c>
      <c r="D3" s="215" t="s">
        <v>7</v>
      </c>
      <c r="E3" s="216" t="s">
        <v>8</v>
      </c>
    </row>
    <row r="4" ht="36" customHeight="1" spans="1:5">
      <c r="A4" s="203" t="s">
        <v>3125</v>
      </c>
      <c r="B4" s="217">
        <f>SUM(B5:B6)</f>
        <v>11</v>
      </c>
      <c r="C4" s="217">
        <f>SUM(C5:C6)</f>
        <v>11</v>
      </c>
      <c r="D4" s="139">
        <f>IF(B4&gt;0,C4/B4-1,IF(B4&lt;0,-(C4/B4-1),""))</f>
        <v>0</v>
      </c>
      <c r="E4" s="190" t="str">
        <f t="shared" ref="E4:E21" si="0">IF(A4&lt;&gt;"",IF(SUM(B4:C4)&lt;&gt;0,"是","否"),"是")</f>
        <v>是</v>
      </c>
    </row>
    <row r="5" ht="36" customHeight="1" spans="1:5">
      <c r="A5" s="205" t="s">
        <v>3162</v>
      </c>
      <c r="B5" s="218"/>
      <c r="C5" s="218"/>
      <c r="D5" s="142" t="str">
        <f t="shared" ref="D5:D21" si="1">IF(B5&gt;0,C5/B5-1,IF(B5&lt;0,-(C5/B5-1),""))</f>
        <v/>
      </c>
      <c r="E5" s="190" t="str">
        <f t="shared" si="0"/>
        <v>否</v>
      </c>
    </row>
    <row r="6" ht="36" customHeight="1" spans="1:5">
      <c r="A6" s="205" t="s">
        <v>3131</v>
      </c>
      <c r="B6" s="218">
        <v>11</v>
      </c>
      <c r="C6" s="218">
        <v>11</v>
      </c>
      <c r="D6" s="142">
        <f t="shared" si="1"/>
        <v>0</v>
      </c>
      <c r="E6" s="190" t="str">
        <f t="shared" si="0"/>
        <v>是</v>
      </c>
    </row>
    <row r="7" ht="36" customHeight="1" spans="1:5">
      <c r="A7" s="203" t="s">
        <v>3132</v>
      </c>
      <c r="B7" s="217">
        <f>SUM(B8:B9)</f>
        <v>0</v>
      </c>
      <c r="C7" s="217">
        <f>SUM(C8:C9)</f>
        <v>0</v>
      </c>
      <c r="D7" s="139" t="str">
        <f t="shared" si="1"/>
        <v/>
      </c>
      <c r="E7" s="190" t="str">
        <f t="shared" si="0"/>
        <v>否</v>
      </c>
    </row>
    <row r="8" ht="36" customHeight="1" spans="1:5">
      <c r="A8" s="205" t="s">
        <v>3133</v>
      </c>
      <c r="B8" s="218"/>
      <c r="C8" s="218"/>
      <c r="D8" s="142" t="str">
        <f t="shared" si="1"/>
        <v/>
      </c>
      <c r="E8" s="190" t="str">
        <f t="shared" si="0"/>
        <v>否</v>
      </c>
    </row>
    <row r="9" ht="36" customHeight="1" spans="1:5">
      <c r="A9" s="205" t="s">
        <v>3137</v>
      </c>
      <c r="B9" s="218"/>
      <c r="C9" s="218"/>
      <c r="D9" s="142" t="str">
        <f t="shared" si="1"/>
        <v/>
      </c>
      <c r="E9" s="190" t="str">
        <f t="shared" si="0"/>
        <v>否</v>
      </c>
    </row>
    <row r="10" ht="36" customHeight="1" spans="1:5">
      <c r="A10" s="203" t="s">
        <v>3138</v>
      </c>
      <c r="B10" s="217">
        <f>B11</f>
        <v>0</v>
      </c>
      <c r="C10" s="217">
        <f>C11</f>
        <v>0</v>
      </c>
      <c r="D10" s="139" t="str">
        <f t="shared" si="1"/>
        <v/>
      </c>
      <c r="E10" s="190" t="str">
        <f t="shared" si="0"/>
        <v>否</v>
      </c>
    </row>
    <row r="11" ht="36" customHeight="1" spans="1:5">
      <c r="A11" s="205" t="s">
        <v>3139</v>
      </c>
      <c r="B11" s="218"/>
      <c r="C11" s="218"/>
      <c r="D11" s="142" t="str">
        <f t="shared" si="1"/>
        <v/>
      </c>
      <c r="E11" s="190" t="str">
        <f t="shared" si="0"/>
        <v>否</v>
      </c>
    </row>
    <row r="12" ht="36" customHeight="1" spans="1:5">
      <c r="A12" s="203" t="s">
        <v>3140</v>
      </c>
      <c r="B12" s="217">
        <f>B13</f>
        <v>0</v>
      </c>
      <c r="C12" s="217">
        <f>C13</f>
        <v>0</v>
      </c>
      <c r="D12" s="139" t="str">
        <f t="shared" si="1"/>
        <v/>
      </c>
      <c r="E12" s="190" t="str">
        <f t="shared" si="0"/>
        <v>否</v>
      </c>
    </row>
    <row r="13" ht="36" customHeight="1" spans="1:5">
      <c r="A13" s="219" t="s">
        <v>3163</v>
      </c>
      <c r="B13" s="218"/>
      <c r="C13" s="218"/>
      <c r="D13" s="142" t="str">
        <f t="shared" si="1"/>
        <v/>
      </c>
      <c r="E13" s="190" t="str">
        <f t="shared" si="0"/>
        <v>否</v>
      </c>
    </row>
    <row r="14" ht="36" customHeight="1" spans="1:5">
      <c r="A14" s="203" t="s">
        <v>3142</v>
      </c>
      <c r="B14" s="217">
        <f>B15</f>
        <v>0</v>
      </c>
      <c r="C14" s="217">
        <f>C15</f>
        <v>68</v>
      </c>
      <c r="D14" s="139" t="str">
        <f t="shared" si="1"/>
        <v/>
      </c>
      <c r="E14" s="190" t="str">
        <f t="shared" si="0"/>
        <v>是</v>
      </c>
    </row>
    <row r="15" ht="36" customHeight="1" spans="1:5">
      <c r="A15" s="205" t="s">
        <v>3143</v>
      </c>
      <c r="B15" s="218"/>
      <c r="C15" s="218">
        <v>68</v>
      </c>
      <c r="D15" s="142" t="str">
        <f t="shared" si="1"/>
        <v/>
      </c>
      <c r="E15" s="190" t="str">
        <f t="shared" si="0"/>
        <v>是</v>
      </c>
    </row>
    <row r="16" ht="36" customHeight="1" spans="1:5">
      <c r="A16" s="220" t="s">
        <v>3164</v>
      </c>
      <c r="B16" s="217">
        <f>SUM(B4,B7,B10,B12,B14)</f>
        <v>11</v>
      </c>
      <c r="C16" s="217">
        <f>SUM(C4,C7,C10,C12,C14)</f>
        <v>79</v>
      </c>
      <c r="D16" s="139">
        <f t="shared" si="1"/>
        <v>6.182</v>
      </c>
      <c r="E16" s="190" t="str">
        <f t="shared" si="0"/>
        <v>是</v>
      </c>
    </row>
    <row r="17" ht="36" customHeight="1" spans="1:5">
      <c r="A17" s="221" t="s">
        <v>121</v>
      </c>
      <c r="B17" s="217">
        <f>SUM(B18:B19)</f>
        <v>0</v>
      </c>
      <c r="C17" s="217">
        <f>SUM(C18:C19)</f>
        <v>0</v>
      </c>
      <c r="D17" s="139" t="str">
        <f t="shared" si="1"/>
        <v/>
      </c>
      <c r="E17" s="190" t="str">
        <f t="shared" si="0"/>
        <v>否</v>
      </c>
    </row>
    <row r="18" ht="36" customHeight="1" spans="1:5">
      <c r="A18" s="222" t="s">
        <v>3145</v>
      </c>
      <c r="B18" s="223"/>
      <c r="C18" s="218"/>
      <c r="D18" s="142" t="str">
        <f t="shared" si="1"/>
        <v/>
      </c>
      <c r="E18" s="190" t="str">
        <f t="shared" si="0"/>
        <v>否</v>
      </c>
    </row>
    <row r="19" ht="36" customHeight="1" spans="1:5">
      <c r="A19" s="222" t="s">
        <v>3146</v>
      </c>
      <c r="B19" s="223"/>
      <c r="C19" s="223"/>
      <c r="D19" s="142" t="str">
        <f t="shared" si="1"/>
        <v/>
      </c>
      <c r="E19" s="190" t="str">
        <f t="shared" si="0"/>
        <v>否</v>
      </c>
    </row>
    <row r="20" ht="36" customHeight="1" spans="1:5">
      <c r="A20" s="224" t="s">
        <v>3147</v>
      </c>
      <c r="B20" s="225"/>
      <c r="C20" s="217"/>
      <c r="D20" s="139" t="str">
        <f t="shared" si="1"/>
        <v/>
      </c>
      <c r="E20" s="190" t="str">
        <f t="shared" si="0"/>
        <v>否</v>
      </c>
    </row>
    <row r="21" ht="36" customHeight="1" spans="1:5">
      <c r="A21" s="220" t="s">
        <v>128</v>
      </c>
      <c r="B21" s="217">
        <f>SUM(B16,B17,B20)</f>
        <v>11</v>
      </c>
      <c r="C21" s="217">
        <f>SUM(C16,C17,C20)</f>
        <v>79</v>
      </c>
      <c r="D21" s="139">
        <f t="shared" si="1"/>
        <v>6.182</v>
      </c>
      <c r="E21" s="190" t="str">
        <f t="shared" si="0"/>
        <v>是</v>
      </c>
    </row>
    <row r="22" spans="2:2">
      <c r="B22" s="226"/>
    </row>
    <row r="23" spans="2:3">
      <c r="B23" s="227"/>
      <c r="C23" s="227"/>
    </row>
    <row r="24" spans="2:2">
      <c r="B24" s="226"/>
    </row>
    <row r="25" spans="2:3">
      <c r="B25" s="227"/>
      <c r="C25" s="227"/>
    </row>
    <row r="26" spans="2:2">
      <c r="B26" s="226"/>
    </row>
    <row r="27" spans="2:2">
      <c r="B27" s="226"/>
    </row>
    <row r="28" spans="2:3">
      <c r="B28" s="227"/>
      <c r="C28" s="227"/>
    </row>
    <row r="29" spans="2:2">
      <c r="B29" s="226"/>
    </row>
    <row r="30" spans="2:2">
      <c r="B30" s="226"/>
    </row>
    <row r="31" spans="2:2">
      <c r="B31" s="226"/>
    </row>
    <row r="32" spans="2:2">
      <c r="B32" s="226"/>
    </row>
    <row r="33" spans="2:3">
      <c r="B33" s="227"/>
      <c r="C33" s="227"/>
    </row>
    <row r="34" spans="2:2">
      <c r="B34" s="226"/>
    </row>
  </sheetData>
  <autoFilter ref="A3:E21">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4"/>
  <sheetViews>
    <sheetView view="pageBreakPreview" zoomScaleNormal="100" workbookViewId="0">
      <pane ySplit="3" topLeftCell="A4" activePane="bottomLeft" state="frozen"/>
      <selection/>
      <selection pane="bottomLeft" activeCell="A1" sqref="A1:B1"/>
    </sheetView>
  </sheetViews>
  <sheetFormatPr defaultColWidth="9" defaultRowHeight="15.5" outlineLevelCol="1"/>
  <cols>
    <col min="1" max="1" width="36.2545454545455" style="194" customWidth="1"/>
    <col min="2" max="2" width="45.5" style="196" customWidth="1"/>
    <col min="3" max="3" width="12.6363636363636" style="194"/>
    <col min="4" max="16374" width="9" style="194"/>
    <col min="16375" max="16376" width="35.6363636363636" style="194"/>
    <col min="16377" max="16377" width="9" style="194"/>
    <col min="16378" max="16384" width="9" style="197"/>
  </cols>
  <sheetData>
    <row r="1" s="194" customFormat="1" ht="45" customHeight="1" spans="1:2">
      <c r="A1" s="198" t="s">
        <v>3165</v>
      </c>
      <c r="B1" s="199"/>
    </row>
    <row r="2" s="194" customFormat="1" ht="20.1" customHeight="1" spans="1:2">
      <c r="A2" s="200"/>
      <c r="B2" s="201" t="s">
        <v>2</v>
      </c>
    </row>
    <row r="3" s="195" customFormat="1" ht="45" customHeight="1" spans="1:2">
      <c r="A3" s="202" t="s">
        <v>3166</v>
      </c>
      <c r="B3" s="202" t="s">
        <v>3167</v>
      </c>
    </row>
    <row r="4" s="194" customFormat="1" ht="36" customHeight="1" spans="1:2">
      <c r="A4" s="206" t="s">
        <v>2490</v>
      </c>
      <c r="B4" s="204"/>
    </row>
    <row r="5" s="194" customFormat="1" ht="36" customHeight="1" spans="1:2">
      <c r="A5" s="206" t="s">
        <v>2491</v>
      </c>
      <c r="B5" s="204"/>
    </row>
    <row r="6" s="194" customFormat="1" ht="36" customHeight="1" spans="1:2">
      <c r="A6" s="206" t="s">
        <v>2493</v>
      </c>
      <c r="B6" s="204"/>
    </row>
    <row r="7" s="194" customFormat="1" ht="36" customHeight="1" spans="1:2">
      <c r="A7" s="206" t="s">
        <v>2494</v>
      </c>
      <c r="B7" s="204"/>
    </row>
    <row r="8" s="194" customFormat="1" ht="36" customHeight="1" spans="1:2">
      <c r="A8" s="206" t="s">
        <v>2496</v>
      </c>
      <c r="B8" s="204"/>
    </row>
    <row r="9" s="194" customFormat="1" ht="36" customHeight="1" spans="1:2">
      <c r="A9" s="206" t="s">
        <v>2495</v>
      </c>
      <c r="B9" s="204"/>
    </row>
    <row r="10" s="194" customFormat="1" ht="36" customHeight="1" spans="1:2">
      <c r="A10" s="206" t="s">
        <v>2492</v>
      </c>
      <c r="B10" s="204"/>
    </row>
    <row r="11" s="194" customFormat="1" ht="36" customHeight="1" spans="1:2">
      <c r="A11" s="206" t="s">
        <v>2498</v>
      </c>
      <c r="B11" s="204"/>
    </row>
    <row r="12" s="194" customFormat="1" ht="36" customHeight="1" spans="1:2">
      <c r="A12" s="206" t="s">
        <v>2497</v>
      </c>
      <c r="B12" s="204"/>
    </row>
    <row r="13" s="194" customFormat="1" ht="31" customHeight="1" spans="1:2">
      <c r="A13" s="208" t="s">
        <v>3168</v>
      </c>
      <c r="B13" s="209"/>
    </row>
    <row r="14" ht="26" customHeight="1" spans="1:1">
      <c r="A14" s="194" t="s">
        <v>3169</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22"/>
  <sheetViews>
    <sheetView view="pageBreakPreview" zoomScaleNormal="100" workbookViewId="0">
      <pane ySplit="3" topLeftCell="A9" activePane="bottomLeft" state="frozen"/>
      <selection/>
      <selection pane="bottomLeft" activeCell="F18" sqref="F18"/>
    </sheetView>
  </sheetViews>
  <sheetFormatPr defaultColWidth="9" defaultRowHeight="15.5"/>
  <cols>
    <col min="1" max="1" width="46.6363636363636" style="194" customWidth="1"/>
    <col min="2" max="2" width="38" style="196" customWidth="1"/>
    <col min="3" max="16371" width="9" style="194"/>
    <col min="16372" max="16373" width="35.6363636363636" style="194"/>
    <col min="16374" max="16374" width="9" style="194"/>
    <col min="16375" max="16384" width="9" style="197"/>
  </cols>
  <sheetData>
    <row r="1" s="194" customFormat="1" ht="45" customHeight="1" spans="1:2">
      <c r="A1" s="198" t="s">
        <v>3170</v>
      </c>
      <c r="B1" s="199"/>
    </row>
    <row r="2" s="194" customFormat="1" ht="20.1" customHeight="1" spans="1:2">
      <c r="A2" s="200"/>
      <c r="B2" s="201" t="s">
        <v>2</v>
      </c>
    </row>
    <row r="3" s="195" customFormat="1" ht="45" customHeight="1" spans="1:2">
      <c r="A3" s="202" t="s">
        <v>3171</v>
      </c>
      <c r="B3" s="202" t="s">
        <v>3167</v>
      </c>
    </row>
    <row r="4" s="194" customFormat="1" ht="36" customHeight="1" spans="1:2">
      <c r="A4" s="203"/>
      <c r="B4" s="204"/>
    </row>
    <row r="5" s="194" customFormat="1" ht="36" customHeight="1" spans="1:2">
      <c r="A5" s="203"/>
      <c r="B5" s="204"/>
    </row>
    <row r="6" s="194" customFormat="1" ht="36" customHeight="1" spans="1:2">
      <c r="A6" s="203"/>
      <c r="B6" s="204"/>
    </row>
    <row r="7" s="194" customFormat="1" ht="36" customHeight="1" spans="1:2">
      <c r="A7" s="203"/>
      <c r="B7" s="204"/>
    </row>
    <row r="8" s="194" customFormat="1" ht="36" customHeight="1" spans="1:2">
      <c r="A8" s="203"/>
      <c r="B8" s="204"/>
    </row>
    <row r="9" s="194" customFormat="1" ht="36" customHeight="1" spans="1:2">
      <c r="A9" s="203"/>
      <c r="B9" s="204"/>
    </row>
    <row r="10" s="194" customFormat="1" ht="36" customHeight="1" spans="1:2">
      <c r="A10" s="205"/>
      <c r="B10" s="204"/>
    </row>
    <row r="11" s="194" customFormat="1" ht="36" customHeight="1" spans="1:2">
      <c r="A11" s="206"/>
      <c r="B11" s="204"/>
    </row>
    <row r="12" s="194" customFormat="1" ht="36" customHeight="1" spans="1:2">
      <c r="A12" s="207"/>
      <c r="B12" s="204"/>
    </row>
    <row r="13" s="194" customFormat="1" ht="36" customHeight="1" spans="1:2">
      <c r="A13" s="207"/>
      <c r="B13" s="204"/>
    </row>
    <row r="14" s="194" customFormat="1" ht="36" customHeight="1" spans="1:2">
      <c r="A14" s="207"/>
      <c r="B14" s="204"/>
    </row>
    <row r="15" s="194" customFormat="1" ht="36" customHeight="1" spans="1:2">
      <c r="A15" s="207"/>
      <c r="B15" s="204"/>
    </row>
    <row r="16" s="194" customFormat="1" ht="36" customHeight="1" spans="1:2">
      <c r="A16" s="207"/>
      <c r="B16" s="204"/>
    </row>
    <row r="17" s="194" customFormat="1" ht="36" customHeight="1" spans="1:2">
      <c r="A17" s="207"/>
      <c r="B17" s="204"/>
    </row>
    <row r="18" s="194" customFormat="1" ht="36" customHeight="1" spans="1:2">
      <c r="A18" s="207"/>
      <c r="B18" s="204"/>
    </row>
    <row r="19" s="194" customFormat="1" ht="31" customHeight="1" spans="1:2">
      <c r="A19" s="208" t="s">
        <v>3168</v>
      </c>
      <c r="B19" s="209"/>
    </row>
    <row r="20" s="194" customFormat="1" ht="31" customHeight="1" spans="1:2">
      <c r="A20" s="210" t="s">
        <v>3169</v>
      </c>
      <c r="B20" s="210"/>
    </row>
    <row r="21" s="194" customFormat="1" spans="2:16377">
      <c r="B21" s="196"/>
      <c r="XEU21" s="197"/>
      <c r="XEV21" s="197"/>
      <c r="XEW21" s="197"/>
    </row>
    <row r="22" s="194" customFormat="1" spans="2:16377">
      <c r="B22" s="196"/>
      <c r="XEU22" s="197"/>
      <c r="XEV22" s="197"/>
      <c r="XEW22" s="197"/>
    </row>
  </sheetData>
  <mergeCells count="2">
    <mergeCell ref="A1:B1"/>
    <mergeCell ref="A20:B20"/>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E46"/>
  <sheetViews>
    <sheetView showGridLines="0" showZeros="0" view="pageBreakPreview" zoomScaleNormal="115" workbookViewId="0">
      <pane ySplit="3" topLeftCell="A34" activePane="bottomLeft" state="frozen"/>
      <selection/>
      <selection pane="bottomLeft" activeCell="B40" sqref="B40:C40"/>
    </sheetView>
  </sheetViews>
  <sheetFormatPr defaultColWidth="9" defaultRowHeight="15.5" outlineLevelCol="4"/>
  <cols>
    <col min="1" max="1" width="52.4454545454545" style="172" customWidth="1"/>
    <col min="2" max="4" width="20.6363636363636" style="172" customWidth="1"/>
    <col min="5" max="5" width="5.38181818181818" style="172" hidden="1" customWidth="1"/>
    <col min="6" max="16384" width="9" style="172"/>
  </cols>
  <sheetData>
    <row r="1" ht="45" customHeight="1" spans="1:4">
      <c r="A1" s="173" t="s">
        <v>3172</v>
      </c>
      <c r="B1" s="173"/>
      <c r="C1" s="173"/>
      <c r="D1" s="173"/>
    </row>
    <row r="2" s="183" customFormat="1" ht="20.1" customHeight="1" spans="1:4">
      <c r="A2" s="184"/>
      <c r="B2" s="185"/>
      <c r="C2" s="186"/>
      <c r="D2" s="187" t="s">
        <v>2</v>
      </c>
    </row>
    <row r="3" ht="45" customHeight="1" spans="1:5">
      <c r="A3" s="188" t="s">
        <v>3173</v>
      </c>
      <c r="B3" s="135" t="s">
        <v>5</v>
      </c>
      <c r="C3" s="135" t="s">
        <v>6</v>
      </c>
      <c r="D3" s="135" t="s">
        <v>7</v>
      </c>
      <c r="E3" s="183" t="s">
        <v>8</v>
      </c>
    </row>
    <row r="4" ht="36" customHeight="1" spans="1:5">
      <c r="A4" s="189" t="s">
        <v>3174</v>
      </c>
      <c r="B4" s="168">
        <f>SUM(B5:B8)</f>
        <v>8366</v>
      </c>
      <c r="C4" s="168">
        <f>SUM(C5:C8)</f>
        <v>9044</v>
      </c>
      <c r="D4" s="139">
        <f>IF(B4&gt;0,C4/B4-1,IF(B4&lt;0,-(C4/B4-1),""))</f>
        <v>0.081</v>
      </c>
      <c r="E4" s="190" t="str">
        <f>IF(A4&lt;&gt;"",IF(SUM(B4:C4)&lt;&gt;0,"是","否"),"是")</f>
        <v>是</v>
      </c>
    </row>
    <row r="5" ht="36" customHeight="1" spans="1:5">
      <c r="A5" s="166" t="s">
        <v>3175</v>
      </c>
      <c r="B5" s="162">
        <v>8303</v>
      </c>
      <c r="C5" s="162">
        <v>8994</v>
      </c>
      <c r="D5" s="142">
        <f t="shared" ref="D5:D42" si="0">IF(B5&gt;0,C5/B5-1,IF(B5&lt;0,-(C5/B5-1),""))</f>
        <v>0.083</v>
      </c>
      <c r="E5" s="190" t="str">
        <f t="shared" ref="E5:E42" si="1">IF(A5&lt;&gt;"",IF(SUM(B5:C5)&lt;&gt;0,"是","否"),"是")</f>
        <v>是</v>
      </c>
    </row>
    <row r="6" ht="36" customHeight="1" spans="1:5">
      <c r="A6" s="166" t="s">
        <v>3176</v>
      </c>
      <c r="B6" s="162">
        <v>18</v>
      </c>
      <c r="C6" s="163">
        <v>20</v>
      </c>
      <c r="D6" s="142">
        <f t="shared" si="0"/>
        <v>0.111</v>
      </c>
      <c r="E6" s="190" t="str">
        <f t="shared" si="1"/>
        <v>是</v>
      </c>
    </row>
    <row r="7" s="171" customFormat="1" ht="36" customHeight="1" spans="1:5">
      <c r="A7" s="166" t="s">
        <v>3177</v>
      </c>
      <c r="B7" s="162"/>
      <c r="C7" s="163"/>
      <c r="D7" s="142" t="str">
        <f t="shared" si="0"/>
        <v/>
      </c>
      <c r="E7" s="190" t="str">
        <f t="shared" si="1"/>
        <v>否</v>
      </c>
    </row>
    <row r="8" s="171" customFormat="1" ht="36" customHeight="1" spans="1:5">
      <c r="A8" s="166" t="s">
        <v>3178</v>
      </c>
      <c r="B8" s="162">
        <v>45</v>
      </c>
      <c r="C8" s="163">
        <v>30</v>
      </c>
      <c r="D8" s="142">
        <f t="shared" si="0"/>
        <v>-0.333</v>
      </c>
      <c r="E8" s="190" t="str">
        <f t="shared" si="1"/>
        <v>是</v>
      </c>
    </row>
    <row r="9" ht="36" customHeight="1" spans="1:5">
      <c r="A9" s="189" t="s">
        <v>3179</v>
      </c>
      <c r="B9" s="168">
        <f>SUM(B10:B12)</f>
        <v>12300</v>
      </c>
      <c r="C9" s="168">
        <f>SUM(C10:C12)</f>
        <v>12586</v>
      </c>
      <c r="D9" s="139">
        <f t="shared" si="0"/>
        <v>0.023</v>
      </c>
      <c r="E9" s="190" t="str">
        <f t="shared" si="1"/>
        <v>是</v>
      </c>
    </row>
    <row r="10" ht="36" customHeight="1" spans="1:5">
      <c r="A10" s="166" t="s">
        <v>3175</v>
      </c>
      <c r="B10" s="162">
        <v>12080</v>
      </c>
      <c r="C10" s="163">
        <v>12387</v>
      </c>
      <c r="D10" s="142">
        <f t="shared" si="0"/>
        <v>0.025</v>
      </c>
      <c r="E10" s="190" t="str">
        <f t="shared" si="1"/>
        <v>是</v>
      </c>
    </row>
    <row r="11" ht="36" customHeight="1" spans="1:5">
      <c r="A11" s="166" t="s">
        <v>3176</v>
      </c>
      <c r="B11" s="162">
        <v>74</v>
      </c>
      <c r="C11" s="163">
        <v>53</v>
      </c>
      <c r="D11" s="142">
        <f t="shared" si="0"/>
        <v>-0.284</v>
      </c>
      <c r="E11" s="190" t="str">
        <f t="shared" si="1"/>
        <v>是</v>
      </c>
    </row>
    <row r="12" ht="36" customHeight="1" spans="1:5">
      <c r="A12" s="166" t="s">
        <v>3177</v>
      </c>
      <c r="B12" s="162">
        <v>146</v>
      </c>
      <c r="C12" s="163">
        <v>146</v>
      </c>
      <c r="D12" s="142">
        <f t="shared" si="0"/>
        <v>0</v>
      </c>
      <c r="E12" s="190" t="str">
        <f t="shared" si="1"/>
        <v>是</v>
      </c>
    </row>
    <row r="13" ht="36" customHeight="1" spans="1:5">
      <c r="A13" s="189" t="s">
        <v>3180</v>
      </c>
      <c r="B13" s="168">
        <f>SUM(B14:B16)</f>
        <v>608</v>
      </c>
      <c r="C13" s="168">
        <f>SUM(C14:C16)</f>
        <v>642</v>
      </c>
      <c r="D13" s="139">
        <f t="shared" si="0"/>
        <v>0.056</v>
      </c>
      <c r="E13" s="190" t="str">
        <f t="shared" si="1"/>
        <v>是</v>
      </c>
    </row>
    <row r="14" ht="36" customHeight="1" spans="1:5">
      <c r="A14" s="166" t="s">
        <v>3175</v>
      </c>
      <c r="B14" s="162">
        <v>607</v>
      </c>
      <c r="C14" s="163">
        <v>641</v>
      </c>
      <c r="D14" s="142">
        <f t="shared" si="0"/>
        <v>0.056</v>
      </c>
      <c r="E14" s="190" t="str">
        <f t="shared" si="1"/>
        <v>是</v>
      </c>
    </row>
    <row r="15" ht="36" customHeight="1" spans="1:5">
      <c r="A15" s="166" t="s">
        <v>3176</v>
      </c>
      <c r="B15" s="162">
        <v>1</v>
      </c>
      <c r="C15" s="163">
        <v>1</v>
      </c>
      <c r="D15" s="142">
        <f t="shared" si="0"/>
        <v>0</v>
      </c>
      <c r="E15" s="190" t="str">
        <f t="shared" si="1"/>
        <v>是</v>
      </c>
    </row>
    <row r="16" ht="36" customHeight="1" spans="1:5">
      <c r="A16" s="166" t="s">
        <v>3177</v>
      </c>
      <c r="B16" s="162">
        <v>0</v>
      </c>
      <c r="C16" s="163"/>
      <c r="D16" s="142" t="str">
        <f t="shared" si="0"/>
        <v/>
      </c>
      <c r="E16" s="190" t="str">
        <f t="shared" si="1"/>
        <v>否</v>
      </c>
    </row>
    <row r="17" ht="36" customHeight="1" spans="1:5">
      <c r="A17" s="189" t="s">
        <v>3181</v>
      </c>
      <c r="B17" s="168">
        <f>SUM(B18:B20)</f>
        <v>0</v>
      </c>
      <c r="C17" s="168">
        <f>SUM(C18:C20)</f>
        <v>0</v>
      </c>
      <c r="D17" s="139" t="str">
        <f t="shared" si="0"/>
        <v/>
      </c>
      <c r="E17" s="190" t="str">
        <f t="shared" si="1"/>
        <v>否</v>
      </c>
    </row>
    <row r="18" ht="36" customHeight="1" spans="1:5">
      <c r="A18" s="166" t="s">
        <v>3175</v>
      </c>
      <c r="B18" s="162"/>
      <c r="C18" s="167"/>
      <c r="D18" s="142" t="str">
        <f t="shared" si="0"/>
        <v/>
      </c>
      <c r="E18" s="190" t="str">
        <f t="shared" si="1"/>
        <v>否</v>
      </c>
    </row>
    <row r="19" ht="36" customHeight="1" spans="1:5">
      <c r="A19" s="166" t="s">
        <v>3176</v>
      </c>
      <c r="B19" s="162"/>
      <c r="C19" s="167"/>
      <c r="D19" s="142" t="str">
        <f t="shared" si="0"/>
        <v/>
      </c>
      <c r="E19" s="190" t="str">
        <f t="shared" si="1"/>
        <v>否</v>
      </c>
    </row>
    <row r="20" ht="36" customHeight="1" spans="1:5">
      <c r="A20" s="166" t="s">
        <v>3177</v>
      </c>
      <c r="B20" s="162"/>
      <c r="C20" s="167"/>
      <c r="D20" s="142" t="str">
        <f t="shared" si="0"/>
        <v/>
      </c>
      <c r="E20" s="190" t="str">
        <f t="shared" si="1"/>
        <v>否</v>
      </c>
    </row>
    <row r="21" ht="36" customHeight="1" spans="1:5">
      <c r="A21" s="189" t="s">
        <v>3182</v>
      </c>
      <c r="B21" s="168">
        <f>SUM(B22:B24)</f>
        <v>444</v>
      </c>
      <c r="C21" s="168">
        <f>SUM(C22:C24)</f>
        <v>536</v>
      </c>
      <c r="D21" s="139">
        <f t="shared" si="0"/>
        <v>0.207</v>
      </c>
      <c r="E21" s="190" t="str">
        <f t="shared" si="1"/>
        <v>是</v>
      </c>
    </row>
    <row r="22" ht="36" customHeight="1" spans="1:5">
      <c r="A22" s="166" t="s">
        <v>3175</v>
      </c>
      <c r="B22" s="162">
        <v>442</v>
      </c>
      <c r="C22" s="163">
        <v>533</v>
      </c>
      <c r="D22" s="142">
        <f t="shared" si="0"/>
        <v>0.206</v>
      </c>
      <c r="E22" s="190" t="str">
        <f t="shared" si="1"/>
        <v>是</v>
      </c>
    </row>
    <row r="23" ht="36" customHeight="1" spans="1:5">
      <c r="A23" s="166" t="s">
        <v>3176</v>
      </c>
      <c r="B23" s="162">
        <v>2</v>
      </c>
      <c r="C23" s="162">
        <v>3</v>
      </c>
      <c r="D23" s="142">
        <f t="shared" si="0"/>
        <v>0.5</v>
      </c>
      <c r="E23" s="190" t="str">
        <f t="shared" si="1"/>
        <v>是</v>
      </c>
    </row>
    <row r="24" ht="36" customHeight="1" spans="1:5">
      <c r="A24" s="166" t="s">
        <v>3177</v>
      </c>
      <c r="B24" s="162"/>
      <c r="C24" s="163"/>
      <c r="D24" s="142" t="str">
        <f t="shared" si="0"/>
        <v/>
      </c>
      <c r="E24" s="190" t="str">
        <f t="shared" si="1"/>
        <v>否</v>
      </c>
    </row>
    <row r="25" ht="36" customHeight="1" spans="1:5">
      <c r="A25" s="189" t="s">
        <v>3183</v>
      </c>
      <c r="B25" s="191">
        <f>SUM(B26:B31)</f>
        <v>5910</v>
      </c>
      <c r="C25" s="191">
        <f>SUM(C26:C31)</f>
        <v>4361</v>
      </c>
      <c r="D25" s="139">
        <f t="shared" si="0"/>
        <v>-0.262</v>
      </c>
      <c r="E25" s="190" t="str">
        <f t="shared" si="1"/>
        <v>是</v>
      </c>
    </row>
    <row r="26" ht="36" customHeight="1" spans="1:5">
      <c r="A26" s="166" t="s">
        <v>3175</v>
      </c>
      <c r="B26" s="162">
        <v>2409</v>
      </c>
      <c r="C26" s="165">
        <v>3229</v>
      </c>
      <c r="D26" s="142">
        <f t="shared" si="0"/>
        <v>0.34</v>
      </c>
      <c r="E26" s="190" t="str">
        <f t="shared" si="1"/>
        <v>是</v>
      </c>
    </row>
    <row r="27" ht="36" customHeight="1" spans="1:5">
      <c r="A27" s="166" t="s">
        <v>3176</v>
      </c>
      <c r="B27" s="162">
        <v>333</v>
      </c>
      <c r="C27" s="162">
        <v>451</v>
      </c>
      <c r="D27" s="142">
        <f t="shared" si="0"/>
        <v>0.354</v>
      </c>
      <c r="E27" s="190" t="str">
        <f t="shared" si="1"/>
        <v>是</v>
      </c>
    </row>
    <row r="28" ht="36" customHeight="1" spans="1:5">
      <c r="A28" s="166" t="s">
        <v>3177</v>
      </c>
      <c r="B28" s="162">
        <v>199</v>
      </c>
      <c r="C28" s="162">
        <v>215</v>
      </c>
      <c r="D28" s="142">
        <f t="shared" si="0"/>
        <v>0.08</v>
      </c>
      <c r="E28" s="190" t="str">
        <f t="shared" si="1"/>
        <v>是</v>
      </c>
    </row>
    <row r="29" ht="36" customHeight="1" spans="1:5">
      <c r="A29" s="166" t="s">
        <v>3184</v>
      </c>
      <c r="B29" s="162">
        <v>435</v>
      </c>
      <c r="C29" s="162">
        <v>448</v>
      </c>
      <c r="D29" s="142">
        <f t="shared" si="0"/>
        <v>0.03</v>
      </c>
      <c r="E29" s="190" t="str">
        <f t="shared" si="1"/>
        <v>是</v>
      </c>
    </row>
    <row r="30" ht="36" customHeight="1" spans="1:5">
      <c r="A30" s="166" t="s">
        <v>3185</v>
      </c>
      <c r="B30" s="162">
        <v>1</v>
      </c>
      <c r="C30" s="162">
        <v>14</v>
      </c>
      <c r="D30" s="142">
        <f t="shared" si="0"/>
        <v>13</v>
      </c>
      <c r="E30" s="190" t="str">
        <f t="shared" si="1"/>
        <v>是</v>
      </c>
    </row>
    <row r="31" ht="36" customHeight="1" spans="1:5">
      <c r="A31" s="166" t="s">
        <v>3178</v>
      </c>
      <c r="B31" s="162">
        <v>2533</v>
      </c>
      <c r="C31" s="162">
        <v>4</v>
      </c>
      <c r="D31" s="142">
        <f t="shared" si="0"/>
        <v>-0.998</v>
      </c>
      <c r="E31" s="190" t="str">
        <f t="shared" si="1"/>
        <v>是</v>
      </c>
    </row>
    <row r="32" ht="36" customHeight="1" spans="1:5">
      <c r="A32" s="189" t="s">
        <v>3186</v>
      </c>
      <c r="B32" s="168">
        <f>SUM(B33:B35)</f>
        <v>0</v>
      </c>
      <c r="C32" s="168">
        <f>SUM(C33:C35)</f>
        <v>0</v>
      </c>
      <c r="D32" s="139" t="str">
        <f t="shared" si="0"/>
        <v/>
      </c>
      <c r="E32" s="190" t="str">
        <f t="shared" si="1"/>
        <v>否</v>
      </c>
    </row>
    <row r="33" ht="36" customHeight="1" spans="1:5">
      <c r="A33" s="166" t="s">
        <v>3175</v>
      </c>
      <c r="B33" s="162"/>
      <c r="C33" s="165"/>
      <c r="D33" s="142" t="str">
        <f t="shared" si="0"/>
        <v/>
      </c>
      <c r="E33" s="190" t="str">
        <f t="shared" si="1"/>
        <v>否</v>
      </c>
    </row>
    <row r="34" ht="36" customHeight="1" spans="1:5">
      <c r="A34" s="166" t="s">
        <v>3176</v>
      </c>
      <c r="B34" s="162"/>
      <c r="C34" s="165"/>
      <c r="D34" s="142" t="str">
        <f t="shared" si="0"/>
        <v/>
      </c>
      <c r="E34" s="190" t="str">
        <f t="shared" si="1"/>
        <v>否</v>
      </c>
    </row>
    <row r="35" ht="36" customHeight="1" spans="1:5">
      <c r="A35" s="166" t="s">
        <v>3177</v>
      </c>
      <c r="B35" s="162"/>
      <c r="C35" s="165"/>
      <c r="D35" s="142" t="str">
        <f t="shared" si="0"/>
        <v/>
      </c>
      <c r="E35" s="190" t="str">
        <f t="shared" si="1"/>
        <v>否</v>
      </c>
    </row>
    <row r="36" ht="36" customHeight="1" spans="1:5">
      <c r="A36" s="146" t="s">
        <v>3187</v>
      </c>
      <c r="B36" s="191">
        <f>SUM(B4,B9,B13,B17,B21,B25,B32)</f>
        <v>27628</v>
      </c>
      <c r="C36" s="191">
        <f>SUM(C4,C9,C13,C17,C21,C25,C32)</f>
        <v>27169</v>
      </c>
      <c r="D36" s="139">
        <f t="shared" si="0"/>
        <v>-0.017</v>
      </c>
      <c r="E36" s="190" t="str">
        <f t="shared" si="1"/>
        <v>是</v>
      </c>
    </row>
    <row r="37" ht="36" customHeight="1" spans="1:5">
      <c r="A37" s="166" t="s">
        <v>3188</v>
      </c>
      <c r="B37" s="162">
        <f>SUM(B5,B14,B18,B22,B26,B33,)</f>
        <v>11761</v>
      </c>
      <c r="C37" s="162">
        <f>SUM(C5,C14,C18,C22,C26,C33,)</f>
        <v>13397</v>
      </c>
      <c r="D37" s="142">
        <f t="shared" si="0"/>
        <v>0.139</v>
      </c>
      <c r="E37" s="190" t="str">
        <f t="shared" si="1"/>
        <v>是</v>
      </c>
    </row>
    <row r="38" ht="36" customHeight="1" spans="1:5">
      <c r="A38" s="166" t="s">
        <v>3189</v>
      </c>
      <c r="B38" s="162">
        <f>SUM(B6,B15,B19,B23,B27,B34,)</f>
        <v>354</v>
      </c>
      <c r="C38" s="162">
        <f>SUM(C6,C15,C19,C23,C27,C34,)</f>
        <v>475</v>
      </c>
      <c r="D38" s="142">
        <f t="shared" si="0"/>
        <v>0.342</v>
      </c>
      <c r="E38" s="190" t="str">
        <f t="shared" si="1"/>
        <v>是</v>
      </c>
    </row>
    <row r="39" ht="36" customHeight="1" spans="1:5">
      <c r="A39" s="166" t="s">
        <v>3190</v>
      </c>
      <c r="B39" s="162">
        <f>SUM(B7,B16,B20,B24,B28,B35,)</f>
        <v>199</v>
      </c>
      <c r="C39" s="162">
        <f>SUM(C7,C16,C20,C24,C28,C35,)</f>
        <v>215</v>
      </c>
      <c r="D39" s="142">
        <f t="shared" si="0"/>
        <v>0.08</v>
      </c>
      <c r="E39" s="190" t="str">
        <f t="shared" si="1"/>
        <v>是</v>
      </c>
    </row>
    <row r="40" ht="36" customHeight="1" spans="1:5">
      <c r="A40" s="149" t="s">
        <v>3191</v>
      </c>
      <c r="B40" s="168">
        <v>19396</v>
      </c>
      <c r="C40" s="168">
        <v>21300</v>
      </c>
      <c r="D40" s="139">
        <f t="shared" si="0"/>
        <v>0.098</v>
      </c>
      <c r="E40" s="190" t="str">
        <f t="shared" si="1"/>
        <v>是</v>
      </c>
    </row>
    <row r="41" ht="36" customHeight="1" spans="1:5">
      <c r="A41" s="192" t="s">
        <v>3192</v>
      </c>
      <c r="B41" s="168"/>
      <c r="C41" s="193"/>
      <c r="D41" s="139" t="str">
        <f t="shared" si="0"/>
        <v/>
      </c>
      <c r="E41" s="190" t="str">
        <f t="shared" si="1"/>
        <v>否</v>
      </c>
    </row>
    <row r="42" ht="36" customHeight="1" spans="1:5">
      <c r="A42" s="146" t="s">
        <v>3193</v>
      </c>
      <c r="B42" s="168">
        <f>SUM(B36,B40,B41)</f>
        <v>47024</v>
      </c>
      <c r="C42" s="168">
        <f>SUM(C36,C40,C41)</f>
        <v>48469</v>
      </c>
      <c r="D42" s="139">
        <f t="shared" si="0"/>
        <v>0.031</v>
      </c>
      <c r="E42" s="190" t="str">
        <f t="shared" si="1"/>
        <v>是</v>
      </c>
    </row>
    <row r="43" spans="2:3">
      <c r="B43" s="182"/>
      <c r="C43" s="182"/>
    </row>
    <row r="44" spans="2:3">
      <c r="B44" s="182"/>
      <c r="C44" s="182"/>
    </row>
    <row r="45" spans="2:3">
      <c r="B45" s="182"/>
      <c r="C45" s="182"/>
    </row>
    <row r="46" spans="2:3">
      <c r="B46" s="182"/>
      <c r="C46" s="182"/>
    </row>
  </sheetData>
  <autoFilter ref="A3:E42">
    <extLst/>
  </autoFilter>
  <mergeCells count="1">
    <mergeCell ref="A1:D1"/>
  </mergeCells>
  <conditionalFormatting sqref="E4:E42">
    <cfRule type="cellIs" dxfId="3" priority="4" stopIfTrue="1" operator="lessThanOrEqual">
      <formula>-1</formula>
    </cfRule>
  </conditionalFormatting>
  <conditionalFormatting sqref="C6:C8 C33:C35 C10:C12 C18:C20 C24 C14:C16 C26">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E27"/>
  <sheetViews>
    <sheetView showGridLines="0" showZeros="0" view="pageBreakPreview" zoomScaleNormal="100" workbookViewId="0">
      <pane ySplit="3" topLeftCell="A14" activePane="bottomLeft" state="frozen"/>
      <selection/>
      <selection pane="bottomLeft" activeCell="A1" sqref="A1:D1"/>
    </sheetView>
  </sheetViews>
  <sheetFormatPr defaultColWidth="9" defaultRowHeight="15.5" outlineLevelCol="4"/>
  <cols>
    <col min="1" max="1" width="45.6363636363636" style="172" customWidth="1"/>
    <col min="2" max="4" width="20.6363636363636" style="172" customWidth="1"/>
    <col min="5" max="5" width="12.7545454545455" style="172" hidden="1" customWidth="1"/>
    <col min="6" max="16384" width="9" style="172"/>
  </cols>
  <sheetData>
    <row r="1" ht="45" customHeight="1" spans="1:4">
      <c r="A1" s="173" t="s">
        <v>3194</v>
      </c>
      <c r="B1" s="173"/>
      <c r="C1" s="173"/>
      <c r="D1" s="173"/>
    </row>
    <row r="2" ht="20.1" customHeight="1" spans="1:4">
      <c r="A2" s="174"/>
      <c r="B2" s="175"/>
      <c r="C2" s="176"/>
      <c r="D2" s="177" t="s">
        <v>3195</v>
      </c>
    </row>
    <row r="3" ht="45" customHeight="1" spans="1:5">
      <c r="A3" s="134" t="s">
        <v>2463</v>
      </c>
      <c r="B3" s="135" t="s">
        <v>5</v>
      </c>
      <c r="C3" s="135" t="s">
        <v>6</v>
      </c>
      <c r="D3" s="135" t="s">
        <v>7</v>
      </c>
      <c r="E3" s="178" t="s">
        <v>8</v>
      </c>
    </row>
    <row r="4" ht="36" customHeight="1" spans="1:5">
      <c r="A4" s="137" t="s">
        <v>3196</v>
      </c>
      <c r="B4" s="138">
        <v>9705</v>
      </c>
      <c r="C4" s="138">
        <v>10478</v>
      </c>
      <c r="D4" s="139">
        <f>IF(B4&gt;0,C4/B4-1,IF(B4&lt;0,-(C4/B4-1),""))</f>
        <v>0.08</v>
      </c>
      <c r="E4" s="179" t="str">
        <f t="shared" ref="E4:E23" si="0">IF(A4&lt;&gt;"",IF(SUM(B4:C4)&lt;&gt;0,"是","否"),"是")</f>
        <v>是</v>
      </c>
    </row>
    <row r="5" ht="36" customHeight="1" spans="1:5">
      <c r="A5" s="140" t="s">
        <v>3197</v>
      </c>
      <c r="B5" s="141">
        <v>9705</v>
      </c>
      <c r="C5" s="141">
        <v>10478</v>
      </c>
      <c r="D5" s="142">
        <f t="shared" ref="D5:D23" si="1">IF(B5&gt;0,C5/B5-1,IF(B5&lt;0,-(C5/B5-1),""))</f>
        <v>0.08</v>
      </c>
      <c r="E5" s="179" t="str">
        <f t="shared" si="0"/>
        <v>是</v>
      </c>
    </row>
    <row r="6" ht="36" customHeight="1" spans="1:5">
      <c r="A6" s="180" t="s">
        <v>3198</v>
      </c>
      <c r="B6" s="138">
        <v>15577</v>
      </c>
      <c r="C6" s="138">
        <v>17405</v>
      </c>
      <c r="D6" s="139">
        <f t="shared" si="1"/>
        <v>0.117</v>
      </c>
      <c r="E6" s="179" t="str">
        <f t="shared" si="0"/>
        <v>是</v>
      </c>
    </row>
    <row r="7" ht="36" customHeight="1" spans="1:5">
      <c r="A7" s="140" t="s">
        <v>3197</v>
      </c>
      <c r="B7" s="141">
        <v>15577</v>
      </c>
      <c r="C7" s="143">
        <v>17405</v>
      </c>
      <c r="D7" s="142">
        <f t="shared" si="1"/>
        <v>0.117</v>
      </c>
      <c r="E7" s="179" t="str">
        <f t="shared" si="0"/>
        <v>是</v>
      </c>
    </row>
    <row r="8" s="171" customFormat="1" ht="36" customHeight="1" spans="1:5">
      <c r="A8" s="137" t="s">
        <v>3199</v>
      </c>
      <c r="B8" s="138">
        <v>168</v>
      </c>
      <c r="C8" s="138">
        <v>206</v>
      </c>
      <c r="D8" s="139">
        <f t="shared" si="1"/>
        <v>0.226</v>
      </c>
      <c r="E8" s="179" t="str">
        <f t="shared" si="0"/>
        <v>是</v>
      </c>
    </row>
    <row r="9" s="171" customFormat="1" ht="36" customHeight="1" spans="1:5">
      <c r="A9" s="140" t="s">
        <v>3197</v>
      </c>
      <c r="B9" s="141">
        <v>168</v>
      </c>
      <c r="C9" s="143">
        <v>206</v>
      </c>
      <c r="D9" s="142">
        <f t="shared" si="1"/>
        <v>0.226</v>
      </c>
      <c r="E9" s="179" t="str">
        <f t="shared" si="0"/>
        <v>是</v>
      </c>
    </row>
    <row r="10" s="171" customFormat="1" ht="36" customHeight="1" spans="1:5">
      <c r="A10" s="137" t="s">
        <v>3200</v>
      </c>
      <c r="B10" s="138"/>
      <c r="C10" s="138"/>
      <c r="D10" s="139" t="str">
        <f t="shared" si="1"/>
        <v/>
      </c>
      <c r="E10" s="179" t="str">
        <f t="shared" si="0"/>
        <v>否</v>
      </c>
    </row>
    <row r="11" s="171" customFormat="1" ht="36" customHeight="1" spans="1:5">
      <c r="A11" s="140" t="s">
        <v>3197</v>
      </c>
      <c r="B11" s="141"/>
      <c r="C11" s="144"/>
      <c r="D11" s="142" t="str">
        <f t="shared" si="1"/>
        <v/>
      </c>
      <c r="E11" s="179" t="str">
        <f t="shared" si="0"/>
        <v>否</v>
      </c>
    </row>
    <row r="12" s="171" customFormat="1" ht="36" customHeight="1" spans="1:5">
      <c r="A12" s="137" t="s">
        <v>3201</v>
      </c>
      <c r="B12" s="138">
        <v>767</v>
      </c>
      <c r="C12" s="138">
        <v>869</v>
      </c>
      <c r="D12" s="139">
        <f t="shared" si="1"/>
        <v>0.133</v>
      </c>
      <c r="E12" s="179" t="str">
        <f t="shared" si="0"/>
        <v>是</v>
      </c>
    </row>
    <row r="13" s="171" customFormat="1" ht="36" customHeight="1" spans="1:5">
      <c r="A13" s="140" t="s">
        <v>3197</v>
      </c>
      <c r="B13" s="141">
        <v>767</v>
      </c>
      <c r="C13" s="144">
        <v>869</v>
      </c>
      <c r="D13" s="142">
        <f t="shared" si="1"/>
        <v>0.133</v>
      </c>
      <c r="E13" s="179" t="str">
        <f t="shared" si="0"/>
        <v>是</v>
      </c>
    </row>
    <row r="14" s="171" customFormat="1" ht="36" customHeight="1" spans="1:5">
      <c r="A14" s="137" t="s">
        <v>3202</v>
      </c>
      <c r="B14" s="138">
        <v>7867</v>
      </c>
      <c r="C14" s="138">
        <v>8762</v>
      </c>
      <c r="D14" s="139">
        <f t="shared" si="1"/>
        <v>0.114</v>
      </c>
      <c r="E14" s="179" t="str">
        <f t="shared" si="0"/>
        <v>是</v>
      </c>
    </row>
    <row r="15" ht="36" customHeight="1" spans="1:5">
      <c r="A15" s="140" t="s">
        <v>3197</v>
      </c>
      <c r="B15" s="141">
        <v>7867</v>
      </c>
      <c r="C15" s="143">
        <v>8762</v>
      </c>
      <c r="D15" s="142">
        <f t="shared" si="1"/>
        <v>0.114</v>
      </c>
      <c r="E15" s="179" t="str">
        <f t="shared" si="0"/>
        <v>是</v>
      </c>
    </row>
    <row r="16" ht="36" customHeight="1" spans="1:5">
      <c r="A16" s="137" t="s">
        <v>3203</v>
      </c>
      <c r="B16" s="138"/>
      <c r="C16" s="138"/>
      <c r="D16" s="139" t="str">
        <f t="shared" si="1"/>
        <v/>
      </c>
      <c r="E16" s="179" t="str">
        <f t="shared" si="0"/>
        <v>否</v>
      </c>
    </row>
    <row r="17" ht="36" customHeight="1" spans="1:5">
      <c r="A17" s="140" t="s">
        <v>3197</v>
      </c>
      <c r="B17" s="141"/>
      <c r="C17" s="145"/>
      <c r="D17" s="142" t="str">
        <f t="shared" si="1"/>
        <v/>
      </c>
      <c r="E17" s="179" t="str">
        <f t="shared" si="0"/>
        <v>否</v>
      </c>
    </row>
    <row r="18" ht="36" customHeight="1" spans="1:5">
      <c r="A18" s="146" t="s">
        <v>3204</v>
      </c>
      <c r="B18" s="138">
        <f>SUM(B4,B6,B8,B10,B12,B14,B16)</f>
        <v>34084</v>
      </c>
      <c r="C18" s="138">
        <f>SUM(C4,C6,C8,C10,C12,C14,C16)</f>
        <v>37720</v>
      </c>
      <c r="D18" s="139">
        <f t="shared" si="1"/>
        <v>0.107</v>
      </c>
      <c r="E18" s="179" t="str">
        <f t="shared" si="0"/>
        <v>是</v>
      </c>
    </row>
    <row r="19" ht="36" customHeight="1" spans="1:5">
      <c r="A19" s="140" t="s">
        <v>3205</v>
      </c>
      <c r="B19" s="141">
        <f>SUM(B5,B7,B9,B11,B13,B15,B17)</f>
        <v>34084</v>
      </c>
      <c r="C19" s="141">
        <f>SUM(C5,C7,C9,C11,C13,C15,C17)</f>
        <v>37720</v>
      </c>
      <c r="D19" s="142">
        <f t="shared" si="1"/>
        <v>0.107</v>
      </c>
      <c r="E19" s="179" t="str">
        <f t="shared" si="0"/>
        <v>是</v>
      </c>
    </row>
    <row r="20" ht="36" customHeight="1" spans="1:5">
      <c r="A20" s="181" t="s">
        <v>3206</v>
      </c>
      <c r="B20" s="138"/>
      <c r="C20" s="138"/>
      <c r="D20" s="139" t="str">
        <f t="shared" si="1"/>
        <v/>
      </c>
      <c r="E20" s="179" t="str">
        <f t="shared" si="0"/>
        <v>否</v>
      </c>
    </row>
    <row r="21" ht="36" customHeight="1" spans="1:5">
      <c r="A21" s="181" t="s">
        <v>121</v>
      </c>
      <c r="B21" s="138">
        <v>205</v>
      </c>
      <c r="C21" s="138">
        <v>263</v>
      </c>
      <c r="D21" s="139">
        <f t="shared" si="1"/>
        <v>0.283</v>
      </c>
      <c r="E21" s="179" t="str">
        <f t="shared" si="0"/>
        <v>是</v>
      </c>
    </row>
    <row r="22" ht="36" customHeight="1" spans="1:5">
      <c r="A22" s="149" t="s">
        <v>3207</v>
      </c>
      <c r="B22" s="138">
        <v>16921</v>
      </c>
      <c r="C22" s="138">
        <v>16179</v>
      </c>
      <c r="D22" s="139">
        <f t="shared" si="1"/>
        <v>-0.044</v>
      </c>
      <c r="E22" s="179" t="str">
        <f t="shared" si="0"/>
        <v>是</v>
      </c>
    </row>
    <row r="23" ht="36" customHeight="1" spans="1:5">
      <c r="A23" s="146" t="s">
        <v>3208</v>
      </c>
      <c r="B23" s="138">
        <f>SUM(B18,B20,B21,B22)</f>
        <v>51210</v>
      </c>
      <c r="C23" s="138">
        <f>SUM(C18,C20,C21,C22)</f>
        <v>54162</v>
      </c>
      <c r="D23" s="139">
        <f t="shared" si="1"/>
        <v>0.058</v>
      </c>
      <c r="E23" s="179" t="str">
        <f t="shared" si="0"/>
        <v>是</v>
      </c>
    </row>
    <row r="24" spans="2:3">
      <c r="B24" s="182"/>
      <c r="C24" s="182"/>
    </row>
    <row r="25" spans="2:3">
      <c r="B25" s="182"/>
      <c r="C25" s="182"/>
    </row>
    <row r="26" spans="2:3">
      <c r="B26" s="182"/>
      <c r="C26" s="182"/>
    </row>
    <row r="27" spans="2:3">
      <c r="B27" s="182"/>
      <c r="C27" s="182"/>
    </row>
  </sheetData>
  <autoFilter ref="A3:E23">
    <extLst/>
  </autoFilter>
  <mergeCells count="1">
    <mergeCell ref="A1:D1"/>
  </mergeCells>
  <conditionalFormatting sqref="E4:E23">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E46"/>
  <sheetViews>
    <sheetView showGridLines="0" showZeros="0" view="pageBreakPreview" zoomScaleNormal="100" workbookViewId="0">
      <pane ySplit="3" topLeftCell="A34" activePane="bottomLeft" state="frozen"/>
      <selection/>
      <selection pane="bottomLeft" activeCell="A1" sqref="A1:D1"/>
    </sheetView>
  </sheetViews>
  <sheetFormatPr defaultColWidth="9" defaultRowHeight="15.5" outlineLevelCol="4"/>
  <cols>
    <col min="1" max="1" width="46.1363636363636" style="152" customWidth="1"/>
    <col min="2" max="4" width="20.6363636363636" style="152" customWidth="1"/>
    <col min="5" max="5" width="5" style="152" hidden="1" customWidth="1"/>
    <col min="6" max="16384" width="9" style="152"/>
  </cols>
  <sheetData>
    <row r="1" ht="45" customHeight="1" spans="1:4">
      <c r="A1" s="153" t="s">
        <v>3209</v>
      </c>
      <c r="B1" s="153"/>
      <c r="C1" s="153"/>
      <c r="D1" s="153"/>
    </row>
    <row r="2" ht="20.1" customHeight="1" spans="1:4">
      <c r="A2" s="154"/>
      <c r="B2" s="155"/>
      <c r="C2" s="156"/>
      <c r="D2" s="157" t="s">
        <v>2</v>
      </c>
    </row>
    <row r="3" ht="45" customHeight="1" spans="1:5">
      <c r="A3" s="158" t="s">
        <v>3173</v>
      </c>
      <c r="B3" s="135" t="s">
        <v>5</v>
      </c>
      <c r="C3" s="135" t="s">
        <v>6</v>
      </c>
      <c r="D3" s="135" t="s">
        <v>7</v>
      </c>
      <c r="E3" s="136" t="s">
        <v>8</v>
      </c>
    </row>
    <row r="4" ht="36" customHeight="1" spans="1:5">
      <c r="A4" s="159" t="s">
        <v>3174</v>
      </c>
      <c r="B4" s="160">
        <f>SUM(B5:B8)</f>
        <v>8366</v>
      </c>
      <c r="C4" s="160">
        <f>SUM(C5:C8)</f>
        <v>9044</v>
      </c>
      <c r="D4" s="139">
        <f>IF(B4&gt;0,C4/B4-1,IF(B4&lt;0,-(C4/B4-1),""))</f>
        <v>0.081</v>
      </c>
      <c r="E4" s="136" t="str">
        <f>IF(A4&lt;&gt;"",IF(SUM(B4:C4)&lt;&gt;0,"是","否"),"是")</f>
        <v>是</v>
      </c>
    </row>
    <row r="5" ht="36" customHeight="1" spans="1:5">
      <c r="A5" s="161" t="s">
        <v>3175</v>
      </c>
      <c r="B5" s="162">
        <v>8303</v>
      </c>
      <c r="C5" s="162">
        <v>8994</v>
      </c>
      <c r="D5" s="142">
        <f t="shared" ref="D5:D42" si="0">IF(B5&gt;0,C5/B5-1,IF(B5&lt;0,-(C5/B5-1),""))</f>
        <v>0.083</v>
      </c>
      <c r="E5" s="136" t="str">
        <f t="shared" ref="E5:E42" si="1">IF(A5&lt;&gt;"",IF(SUM(B5:C5)&lt;&gt;0,"是","否"),"是")</f>
        <v>是</v>
      </c>
    </row>
    <row r="6" ht="36" customHeight="1" spans="1:5">
      <c r="A6" s="161" t="s">
        <v>3176</v>
      </c>
      <c r="B6" s="162">
        <v>18</v>
      </c>
      <c r="C6" s="163">
        <v>20</v>
      </c>
      <c r="D6" s="142">
        <f t="shared" si="0"/>
        <v>0.111</v>
      </c>
      <c r="E6" s="136" t="str">
        <f t="shared" si="1"/>
        <v>是</v>
      </c>
    </row>
    <row r="7" s="151" customFormat="1" ht="36" customHeight="1" spans="1:5">
      <c r="A7" s="161" t="s">
        <v>3177</v>
      </c>
      <c r="B7" s="162"/>
      <c r="C7" s="163"/>
      <c r="D7" s="142" t="str">
        <f t="shared" si="0"/>
        <v/>
      </c>
      <c r="E7" s="136" t="str">
        <f t="shared" si="1"/>
        <v>否</v>
      </c>
    </row>
    <row r="8" s="151" customFormat="1" ht="36" customHeight="1" spans="1:5">
      <c r="A8" s="161" t="s">
        <v>3178</v>
      </c>
      <c r="B8" s="162">
        <v>45</v>
      </c>
      <c r="C8" s="163">
        <v>30</v>
      </c>
      <c r="D8" s="142">
        <f t="shared" si="0"/>
        <v>-0.333</v>
      </c>
      <c r="E8" s="136" t="str">
        <f t="shared" si="1"/>
        <v>是</v>
      </c>
    </row>
    <row r="9" s="151" customFormat="1" ht="36" customHeight="1" spans="1:5">
      <c r="A9" s="164" t="s">
        <v>3179</v>
      </c>
      <c r="B9" s="160">
        <f>SUM(B10:B12)</f>
        <v>12300</v>
      </c>
      <c r="C9" s="160">
        <f>SUM(C10:C12)</f>
        <v>12586</v>
      </c>
      <c r="D9" s="139">
        <f t="shared" si="0"/>
        <v>0.023</v>
      </c>
      <c r="E9" s="136" t="str">
        <f t="shared" si="1"/>
        <v>是</v>
      </c>
    </row>
    <row r="10" s="151" customFormat="1" ht="36" customHeight="1" spans="1:5">
      <c r="A10" s="161" t="s">
        <v>3175</v>
      </c>
      <c r="B10" s="162">
        <v>12080</v>
      </c>
      <c r="C10" s="163">
        <v>12387</v>
      </c>
      <c r="D10" s="142">
        <f t="shared" si="0"/>
        <v>0.025</v>
      </c>
      <c r="E10" s="136" t="str">
        <f t="shared" si="1"/>
        <v>是</v>
      </c>
    </row>
    <row r="11" s="151" customFormat="1" ht="36" customHeight="1" spans="1:5">
      <c r="A11" s="161" t="s">
        <v>3176</v>
      </c>
      <c r="B11" s="162">
        <v>74</v>
      </c>
      <c r="C11" s="163">
        <v>53</v>
      </c>
      <c r="D11" s="142">
        <f t="shared" si="0"/>
        <v>-0.284</v>
      </c>
      <c r="E11" s="136" t="str">
        <f t="shared" si="1"/>
        <v>是</v>
      </c>
    </row>
    <row r="12" s="151" customFormat="1" ht="36" customHeight="1" spans="1:5">
      <c r="A12" s="161" t="s">
        <v>3177</v>
      </c>
      <c r="B12" s="162">
        <v>146</v>
      </c>
      <c r="C12" s="163">
        <v>146</v>
      </c>
      <c r="D12" s="142">
        <f t="shared" si="0"/>
        <v>0</v>
      </c>
      <c r="E12" s="136" t="str">
        <f t="shared" si="1"/>
        <v>是</v>
      </c>
    </row>
    <row r="13" s="151" customFormat="1" ht="36" customHeight="1" spans="1:5">
      <c r="A13" s="159" t="s">
        <v>3180</v>
      </c>
      <c r="B13" s="160">
        <f>SUM(B14:B16)</f>
        <v>608</v>
      </c>
      <c r="C13" s="160">
        <f>SUM(C14:C16)</f>
        <v>642</v>
      </c>
      <c r="D13" s="139">
        <f t="shared" si="0"/>
        <v>0.056</v>
      </c>
      <c r="E13" s="136" t="str">
        <f t="shared" si="1"/>
        <v>是</v>
      </c>
    </row>
    <row r="14" ht="36" customHeight="1" spans="1:5">
      <c r="A14" s="161" t="s">
        <v>3175</v>
      </c>
      <c r="B14" s="162">
        <v>607</v>
      </c>
      <c r="C14" s="163">
        <v>641</v>
      </c>
      <c r="D14" s="142">
        <f t="shared" si="0"/>
        <v>0.056</v>
      </c>
      <c r="E14" s="136" t="str">
        <f t="shared" si="1"/>
        <v>是</v>
      </c>
    </row>
    <row r="15" ht="36" customHeight="1" spans="1:5">
      <c r="A15" s="161" t="s">
        <v>3176</v>
      </c>
      <c r="B15" s="162">
        <v>1</v>
      </c>
      <c r="C15" s="163">
        <v>1</v>
      </c>
      <c r="D15" s="142">
        <f t="shared" si="0"/>
        <v>0</v>
      </c>
      <c r="E15" s="136" t="str">
        <f t="shared" si="1"/>
        <v>是</v>
      </c>
    </row>
    <row r="16" ht="36" customHeight="1" spans="1:5">
      <c r="A16" s="161" t="s">
        <v>3177</v>
      </c>
      <c r="B16" s="162">
        <v>0</v>
      </c>
      <c r="C16" s="163"/>
      <c r="D16" s="142" t="str">
        <f t="shared" si="0"/>
        <v/>
      </c>
      <c r="E16" s="136" t="str">
        <f t="shared" si="1"/>
        <v>否</v>
      </c>
    </row>
    <row r="17" ht="36" customHeight="1" spans="1:5">
      <c r="A17" s="159" t="s">
        <v>3181</v>
      </c>
      <c r="B17" s="160">
        <f>SUM(B18:B20)</f>
        <v>0</v>
      </c>
      <c r="C17" s="160">
        <f>SUM(C18:C20)</f>
        <v>0</v>
      </c>
      <c r="D17" s="139" t="str">
        <f t="shared" si="0"/>
        <v/>
      </c>
      <c r="E17" s="136" t="str">
        <f t="shared" si="1"/>
        <v>否</v>
      </c>
    </row>
    <row r="18" ht="36" customHeight="1" spans="1:5">
      <c r="A18" s="161" t="s">
        <v>3175</v>
      </c>
      <c r="B18" s="162"/>
      <c r="C18" s="163"/>
      <c r="D18" s="142" t="str">
        <f t="shared" si="0"/>
        <v/>
      </c>
      <c r="E18" s="136" t="str">
        <f t="shared" si="1"/>
        <v>否</v>
      </c>
    </row>
    <row r="19" ht="36" customHeight="1" spans="1:5">
      <c r="A19" s="161" t="s">
        <v>3176</v>
      </c>
      <c r="B19" s="162"/>
      <c r="C19" s="162"/>
      <c r="D19" s="142" t="str">
        <f t="shared" si="0"/>
        <v/>
      </c>
      <c r="E19" s="136" t="str">
        <f t="shared" si="1"/>
        <v>否</v>
      </c>
    </row>
    <row r="20" ht="36" customHeight="1" spans="1:5">
      <c r="A20" s="161" t="s">
        <v>3177</v>
      </c>
      <c r="B20" s="162"/>
      <c r="C20" s="163"/>
      <c r="D20" s="142" t="str">
        <f t="shared" si="0"/>
        <v/>
      </c>
      <c r="E20" s="136" t="str">
        <f t="shared" si="1"/>
        <v>否</v>
      </c>
    </row>
    <row r="21" ht="36" customHeight="1" spans="1:5">
      <c r="A21" s="159" t="s">
        <v>3182</v>
      </c>
      <c r="B21" s="160">
        <f>SUM(B22:B24)</f>
        <v>444</v>
      </c>
      <c r="C21" s="160">
        <f>SUM(C22:C24)</f>
        <v>536</v>
      </c>
      <c r="D21" s="139">
        <f t="shared" si="0"/>
        <v>0.207</v>
      </c>
      <c r="E21" s="136" t="str">
        <f t="shared" si="1"/>
        <v>是</v>
      </c>
    </row>
    <row r="22" ht="36" customHeight="1" spans="1:5">
      <c r="A22" s="161" t="s">
        <v>3175</v>
      </c>
      <c r="B22" s="162">
        <v>442</v>
      </c>
      <c r="C22" s="163">
        <v>533</v>
      </c>
      <c r="D22" s="142">
        <f t="shared" si="0"/>
        <v>0.206</v>
      </c>
      <c r="E22" s="136" t="str">
        <f t="shared" si="1"/>
        <v>是</v>
      </c>
    </row>
    <row r="23" ht="36" customHeight="1" spans="1:5">
      <c r="A23" s="161" t="s">
        <v>3176</v>
      </c>
      <c r="B23" s="162">
        <v>2</v>
      </c>
      <c r="C23" s="162">
        <v>3</v>
      </c>
      <c r="D23" s="142">
        <f t="shared" si="0"/>
        <v>0.5</v>
      </c>
      <c r="E23" s="136" t="str">
        <f t="shared" si="1"/>
        <v>是</v>
      </c>
    </row>
    <row r="24" ht="36" customHeight="1" spans="1:5">
      <c r="A24" s="161" t="s">
        <v>3177</v>
      </c>
      <c r="B24" s="162"/>
      <c r="C24" s="163"/>
      <c r="D24" s="142" t="str">
        <f t="shared" si="0"/>
        <v/>
      </c>
      <c r="E24" s="136" t="str">
        <f t="shared" si="1"/>
        <v>否</v>
      </c>
    </row>
    <row r="25" ht="36" customHeight="1" spans="1:5">
      <c r="A25" s="159" t="s">
        <v>3183</v>
      </c>
      <c r="B25" s="160">
        <f>SUM(B26:B31)</f>
        <v>5910</v>
      </c>
      <c r="C25" s="160">
        <f>SUM(C26:C31)</f>
        <v>4361</v>
      </c>
      <c r="D25" s="139">
        <f t="shared" si="0"/>
        <v>-0.262</v>
      </c>
      <c r="E25" s="136" t="str">
        <f t="shared" si="1"/>
        <v>是</v>
      </c>
    </row>
    <row r="26" ht="36" customHeight="1" spans="1:5">
      <c r="A26" s="161" t="s">
        <v>3175</v>
      </c>
      <c r="B26" s="162">
        <v>2409</v>
      </c>
      <c r="C26" s="165">
        <v>3229</v>
      </c>
      <c r="D26" s="142">
        <f t="shared" si="0"/>
        <v>0.34</v>
      </c>
      <c r="E26" s="136" t="str">
        <f t="shared" si="1"/>
        <v>是</v>
      </c>
    </row>
    <row r="27" ht="36" customHeight="1" spans="1:5">
      <c r="A27" s="161" t="s">
        <v>3176</v>
      </c>
      <c r="B27" s="162">
        <v>333</v>
      </c>
      <c r="C27" s="162">
        <v>451</v>
      </c>
      <c r="D27" s="142">
        <f t="shared" si="0"/>
        <v>0.354</v>
      </c>
      <c r="E27" s="136" t="str">
        <f t="shared" si="1"/>
        <v>是</v>
      </c>
    </row>
    <row r="28" ht="36" customHeight="1" spans="1:5">
      <c r="A28" s="161" t="s">
        <v>3177</v>
      </c>
      <c r="B28" s="162">
        <v>199</v>
      </c>
      <c r="C28" s="162">
        <v>215</v>
      </c>
      <c r="D28" s="142">
        <f t="shared" si="0"/>
        <v>0.08</v>
      </c>
      <c r="E28" s="136" t="str">
        <f t="shared" si="1"/>
        <v>是</v>
      </c>
    </row>
    <row r="29" ht="36" customHeight="1" spans="1:5">
      <c r="A29" s="166" t="s">
        <v>3184</v>
      </c>
      <c r="B29" s="162">
        <v>435</v>
      </c>
      <c r="C29" s="162">
        <v>448</v>
      </c>
      <c r="D29" s="142">
        <f t="shared" si="0"/>
        <v>0.03</v>
      </c>
      <c r="E29" s="136" t="str">
        <f t="shared" si="1"/>
        <v>是</v>
      </c>
    </row>
    <row r="30" ht="36" customHeight="1" spans="1:5">
      <c r="A30" s="166" t="s">
        <v>3185</v>
      </c>
      <c r="B30" s="162">
        <v>1</v>
      </c>
      <c r="C30" s="162">
        <v>14</v>
      </c>
      <c r="D30" s="142">
        <f t="shared" si="0"/>
        <v>13</v>
      </c>
      <c r="E30" s="136" t="str">
        <f t="shared" si="1"/>
        <v>是</v>
      </c>
    </row>
    <row r="31" ht="36" customHeight="1" spans="1:5">
      <c r="A31" s="166" t="s">
        <v>3178</v>
      </c>
      <c r="B31" s="162">
        <v>2533</v>
      </c>
      <c r="C31" s="162">
        <v>4</v>
      </c>
      <c r="D31" s="142">
        <f t="shared" si="0"/>
        <v>-0.998</v>
      </c>
      <c r="E31" s="136" t="str">
        <f t="shared" si="1"/>
        <v>是</v>
      </c>
    </row>
    <row r="32" ht="36" customHeight="1" spans="1:5">
      <c r="A32" s="159" t="s">
        <v>3186</v>
      </c>
      <c r="B32" s="160">
        <f>SUM(B33:B35)</f>
        <v>0</v>
      </c>
      <c r="C32" s="160">
        <f>SUM(C33:C35)</f>
        <v>0</v>
      </c>
      <c r="D32" s="139" t="str">
        <f t="shared" si="0"/>
        <v/>
      </c>
      <c r="E32" s="136" t="str">
        <f t="shared" si="1"/>
        <v>否</v>
      </c>
    </row>
    <row r="33" ht="36" customHeight="1" spans="1:5">
      <c r="A33" s="161" t="s">
        <v>3175</v>
      </c>
      <c r="B33" s="167"/>
      <c r="C33" s="167"/>
      <c r="D33" s="142" t="str">
        <f t="shared" si="0"/>
        <v/>
      </c>
      <c r="E33" s="136" t="str">
        <f t="shared" si="1"/>
        <v>否</v>
      </c>
    </row>
    <row r="34" ht="36" customHeight="1" spans="1:5">
      <c r="A34" s="161" t="s">
        <v>3176</v>
      </c>
      <c r="B34" s="167"/>
      <c r="C34" s="167"/>
      <c r="D34" s="142" t="str">
        <f t="shared" si="0"/>
        <v/>
      </c>
      <c r="E34" s="136" t="str">
        <f t="shared" si="1"/>
        <v>否</v>
      </c>
    </row>
    <row r="35" ht="36" customHeight="1" spans="1:5">
      <c r="A35" s="161" t="s">
        <v>3177</v>
      </c>
      <c r="B35" s="167"/>
      <c r="C35" s="167"/>
      <c r="D35" s="142" t="str">
        <f t="shared" si="0"/>
        <v/>
      </c>
      <c r="E35" s="136" t="str">
        <f t="shared" si="1"/>
        <v>否</v>
      </c>
    </row>
    <row r="36" ht="36" customHeight="1" spans="1:5">
      <c r="A36" s="146" t="s">
        <v>3187</v>
      </c>
      <c r="B36" s="160">
        <f>SUM(B4,B9,B13,B17,B21,B25,B32)</f>
        <v>27628</v>
      </c>
      <c r="C36" s="160">
        <f>SUM(C4,C9,C13,C17,C21,C25,C32)</f>
        <v>27169</v>
      </c>
      <c r="D36" s="139">
        <f t="shared" si="0"/>
        <v>-0.017</v>
      </c>
      <c r="E36" s="136" t="str">
        <f t="shared" si="1"/>
        <v>是</v>
      </c>
    </row>
    <row r="37" ht="36" customHeight="1" spans="1:5">
      <c r="A37" s="161" t="s">
        <v>3188</v>
      </c>
      <c r="B37" s="167">
        <f>SUM(B5,B10,B14,B18,B22,B26,B33)</f>
        <v>23841</v>
      </c>
      <c r="C37" s="167">
        <f>SUM(C5,C10,C14,C18,C22,C26,C33)</f>
        <v>25784</v>
      </c>
      <c r="D37" s="139">
        <f t="shared" si="0"/>
        <v>0.081</v>
      </c>
      <c r="E37" s="136" t="str">
        <f t="shared" si="1"/>
        <v>是</v>
      </c>
    </row>
    <row r="38" ht="36" customHeight="1" spans="1:5">
      <c r="A38" s="161" t="s">
        <v>3189</v>
      </c>
      <c r="B38" s="167">
        <f>SUM(B6,B11,B15,B19,B23,B27,B34)</f>
        <v>428</v>
      </c>
      <c r="C38" s="167">
        <f>SUM(C6,C11,C15,C19,C23,C27,C34)</f>
        <v>528</v>
      </c>
      <c r="D38" s="139">
        <f t="shared" si="0"/>
        <v>0.234</v>
      </c>
      <c r="E38" s="136" t="str">
        <f t="shared" si="1"/>
        <v>是</v>
      </c>
    </row>
    <row r="39" ht="36" customHeight="1" spans="1:5">
      <c r="A39" s="161" t="s">
        <v>3190</v>
      </c>
      <c r="B39" s="167">
        <f>SUM(B7,B12,B16,B20,B24,B28,B35)</f>
        <v>345</v>
      </c>
      <c r="C39" s="167">
        <f>SUM(C7,C12,C16,C20,C24,C28,C35)</f>
        <v>361</v>
      </c>
      <c r="D39" s="139">
        <f t="shared" si="0"/>
        <v>0.046</v>
      </c>
      <c r="E39" s="136" t="str">
        <f t="shared" si="1"/>
        <v>是</v>
      </c>
    </row>
    <row r="40" ht="36" customHeight="1" spans="1:5">
      <c r="A40" s="149" t="s">
        <v>3191</v>
      </c>
      <c r="B40" s="168">
        <v>19396</v>
      </c>
      <c r="C40" s="168">
        <v>21300</v>
      </c>
      <c r="D40" s="139">
        <f t="shared" si="0"/>
        <v>0.098</v>
      </c>
      <c r="E40" s="136" t="str">
        <f t="shared" si="1"/>
        <v>是</v>
      </c>
    </row>
    <row r="41" ht="36" customHeight="1" spans="1:5">
      <c r="A41" s="149" t="s">
        <v>3192</v>
      </c>
      <c r="B41" s="160"/>
      <c r="C41" s="169"/>
      <c r="D41" s="139" t="str">
        <f t="shared" si="0"/>
        <v/>
      </c>
      <c r="E41" s="136" t="str">
        <f t="shared" si="1"/>
        <v>否</v>
      </c>
    </row>
    <row r="42" ht="36" customHeight="1" spans="1:5">
      <c r="A42" s="146" t="s">
        <v>3193</v>
      </c>
      <c r="B42" s="160">
        <f>SUM(B36,B40,B41)</f>
        <v>47024</v>
      </c>
      <c r="C42" s="160">
        <f>SUM(C36,C40,C41)</f>
        <v>48469</v>
      </c>
      <c r="D42" s="139">
        <f t="shared" si="0"/>
        <v>0.031</v>
      </c>
      <c r="E42" s="136" t="str">
        <f t="shared" si="1"/>
        <v>是</v>
      </c>
    </row>
    <row r="43" spans="2:3">
      <c r="B43" s="170"/>
      <c r="C43" s="170"/>
    </row>
    <row r="44" spans="2:3">
      <c r="B44" s="170"/>
      <c r="C44" s="170"/>
    </row>
    <row r="45" spans="2:3">
      <c r="B45" s="170"/>
      <c r="C45" s="170"/>
    </row>
    <row r="46" spans="2:3">
      <c r="B46" s="170"/>
      <c r="C46" s="170"/>
    </row>
  </sheetData>
  <autoFilter ref="A3:E42">
    <extLst/>
  </autoFilter>
  <mergeCells count="1">
    <mergeCell ref="A1:D1"/>
  </mergeCells>
  <conditionalFormatting sqref="C20">
    <cfRule type="cellIs" dxfId="3" priority="3" stopIfTrue="1" operator="lessThanOrEqual">
      <formula>-1</formula>
    </cfRule>
  </conditionalFormatting>
  <conditionalFormatting sqref="C24">
    <cfRule type="cellIs" dxfId="3" priority="1" stopIfTrue="1" operator="lessThanOrEqual">
      <formula>-1</formula>
    </cfRule>
  </conditionalFormatting>
  <conditionalFormatting sqref="C26">
    <cfRule type="cellIs" dxfId="3" priority="2" stopIfTrue="1" operator="lessThanOrEqual">
      <formula>-1</formula>
    </cfRule>
  </conditionalFormatting>
  <conditionalFormatting sqref="C6:C8">
    <cfRule type="cellIs" dxfId="3" priority="6" stopIfTrue="1" operator="lessThanOrEqual">
      <formula>-1</formula>
    </cfRule>
  </conditionalFormatting>
  <conditionalFormatting sqref="C10:C12">
    <cfRule type="cellIs" dxfId="3" priority="5" stopIfTrue="1" operator="lessThanOrEqual">
      <formula>-1</formula>
    </cfRule>
  </conditionalFormatting>
  <conditionalFormatting sqref="C14:C16">
    <cfRule type="cellIs" dxfId="3" priority="4"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E27"/>
  <sheetViews>
    <sheetView showGridLines="0" showZeros="0" view="pageBreakPreview" zoomScaleNormal="100" workbookViewId="0">
      <pane ySplit="3" topLeftCell="A15" activePane="bottomLeft" state="frozen"/>
      <selection/>
      <selection pane="bottomLeft" activeCell="A1" sqref="A1:D1"/>
    </sheetView>
  </sheetViews>
  <sheetFormatPr defaultColWidth="9" defaultRowHeight="15.5" outlineLevelCol="4"/>
  <cols>
    <col min="1" max="1" width="50.7545454545455" style="127" customWidth="1"/>
    <col min="2" max="3" width="20.6363636363636" style="128" customWidth="1"/>
    <col min="4" max="4" width="20.6363636363636" style="127" customWidth="1"/>
    <col min="5" max="5" width="5.13636363636364" style="127" hidden="1" customWidth="1"/>
    <col min="6" max="7" width="12.6363636363636" style="127"/>
    <col min="8" max="246" width="9" style="127"/>
    <col min="247" max="247" width="41.6363636363636" style="127" customWidth="1"/>
    <col min="248" max="249" width="14.5" style="127" customWidth="1"/>
    <col min="250" max="250" width="13.8818181818182" style="127" customWidth="1"/>
    <col min="251" max="253" width="9" style="127"/>
    <col min="254" max="255" width="10.5" style="127" customWidth="1"/>
    <col min="256" max="502" width="9" style="127"/>
    <col min="503" max="503" width="41.6363636363636" style="127" customWidth="1"/>
    <col min="504" max="505" width="14.5" style="127" customWidth="1"/>
    <col min="506" max="506" width="13.8818181818182" style="127" customWidth="1"/>
    <col min="507" max="509" width="9" style="127"/>
    <col min="510" max="511" width="10.5" style="127" customWidth="1"/>
    <col min="512" max="758" width="9" style="127"/>
    <col min="759" max="759" width="41.6363636363636" style="127" customWidth="1"/>
    <col min="760" max="761" width="14.5" style="127" customWidth="1"/>
    <col min="762" max="762" width="13.8818181818182" style="127" customWidth="1"/>
    <col min="763" max="765" width="9" style="127"/>
    <col min="766" max="767" width="10.5" style="127" customWidth="1"/>
    <col min="768" max="1014" width="9" style="127"/>
    <col min="1015" max="1015" width="41.6363636363636" style="127" customWidth="1"/>
    <col min="1016" max="1017" width="14.5" style="127" customWidth="1"/>
    <col min="1018" max="1018" width="13.8818181818182" style="127" customWidth="1"/>
    <col min="1019" max="1021" width="9" style="127"/>
    <col min="1022" max="1023" width="10.5" style="127" customWidth="1"/>
    <col min="1024" max="1270" width="9" style="127"/>
    <col min="1271" max="1271" width="41.6363636363636" style="127" customWidth="1"/>
    <col min="1272" max="1273" width="14.5" style="127" customWidth="1"/>
    <col min="1274" max="1274" width="13.8818181818182" style="127" customWidth="1"/>
    <col min="1275" max="1277" width="9" style="127"/>
    <col min="1278" max="1279" width="10.5" style="127" customWidth="1"/>
    <col min="1280" max="1526" width="9" style="127"/>
    <col min="1527" max="1527" width="41.6363636363636" style="127" customWidth="1"/>
    <col min="1528" max="1529" width="14.5" style="127" customWidth="1"/>
    <col min="1530" max="1530" width="13.8818181818182" style="127" customWidth="1"/>
    <col min="1531" max="1533" width="9" style="127"/>
    <col min="1534" max="1535" width="10.5" style="127" customWidth="1"/>
    <col min="1536" max="1782" width="9" style="127"/>
    <col min="1783" max="1783" width="41.6363636363636" style="127" customWidth="1"/>
    <col min="1784" max="1785" width="14.5" style="127" customWidth="1"/>
    <col min="1786" max="1786" width="13.8818181818182" style="127" customWidth="1"/>
    <col min="1787" max="1789" width="9" style="127"/>
    <col min="1790" max="1791" width="10.5" style="127" customWidth="1"/>
    <col min="1792" max="2038" width="9" style="127"/>
    <col min="2039" max="2039" width="41.6363636363636" style="127" customWidth="1"/>
    <col min="2040" max="2041" width="14.5" style="127" customWidth="1"/>
    <col min="2042" max="2042" width="13.8818181818182" style="127" customWidth="1"/>
    <col min="2043" max="2045" width="9" style="127"/>
    <col min="2046" max="2047" width="10.5" style="127" customWidth="1"/>
    <col min="2048" max="2294" width="9" style="127"/>
    <col min="2295" max="2295" width="41.6363636363636" style="127" customWidth="1"/>
    <col min="2296" max="2297" width="14.5" style="127" customWidth="1"/>
    <col min="2298" max="2298" width="13.8818181818182" style="127" customWidth="1"/>
    <col min="2299" max="2301" width="9" style="127"/>
    <col min="2302" max="2303" width="10.5" style="127" customWidth="1"/>
    <col min="2304" max="2550" width="9" style="127"/>
    <col min="2551" max="2551" width="41.6363636363636" style="127" customWidth="1"/>
    <col min="2552" max="2553" width="14.5" style="127" customWidth="1"/>
    <col min="2554" max="2554" width="13.8818181818182" style="127" customWidth="1"/>
    <col min="2555" max="2557" width="9" style="127"/>
    <col min="2558" max="2559" width="10.5" style="127" customWidth="1"/>
    <col min="2560" max="2806" width="9" style="127"/>
    <col min="2807" max="2807" width="41.6363636363636" style="127" customWidth="1"/>
    <col min="2808" max="2809" width="14.5" style="127" customWidth="1"/>
    <col min="2810" max="2810" width="13.8818181818182" style="127" customWidth="1"/>
    <col min="2811" max="2813" width="9" style="127"/>
    <col min="2814" max="2815" width="10.5" style="127" customWidth="1"/>
    <col min="2816" max="3062" width="9" style="127"/>
    <col min="3063" max="3063" width="41.6363636363636" style="127" customWidth="1"/>
    <col min="3064" max="3065" width="14.5" style="127" customWidth="1"/>
    <col min="3066" max="3066" width="13.8818181818182" style="127" customWidth="1"/>
    <col min="3067" max="3069" width="9" style="127"/>
    <col min="3070" max="3071" width="10.5" style="127" customWidth="1"/>
    <col min="3072" max="3318" width="9" style="127"/>
    <col min="3319" max="3319" width="41.6363636363636" style="127" customWidth="1"/>
    <col min="3320" max="3321" width="14.5" style="127" customWidth="1"/>
    <col min="3322" max="3322" width="13.8818181818182" style="127" customWidth="1"/>
    <col min="3323" max="3325" width="9" style="127"/>
    <col min="3326" max="3327" width="10.5" style="127" customWidth="1"/>
    <col min="3328" max="3574" width="9" style="127"/>
    <col min="3575" max="3575" width="41.6363636363636" style="127" customWidth="1"/>
    <col min="3576" max="3577" width="14.5" style="127" customWidth="1"/>
    <col min="3578" max="3578" width="13.8818181818182" style="127" customWidth="1"/>
    <col min="3579" max="3581" width="9" style="127"/>
    <col min="3582" max="3583" width="10.5" style="127" customWidth="1"/>
    <col min="3584" max="3830" width="9" style="127"/>
    <col min="3831" max="3831" width="41.6363636363636" style="127" customWidth="1"/>
    <col min="3832" max="3833" width="14.5" style="127" customWidth="1"/>
    <col min="3834" max="3834" width="13.8818181818182" style="127" customWidth="1"/>
    <col min="3835" max="3837" width="9" style="127"/>
    <col min="3838" max="3839" width="10.5" style="127" customWidth="1"/>
    <col min="3840" max="4086" width="9" style="127"/>
    <col min="4087" max="4087" width="41.6363636363636" style="127" customWidth="1"/>
    <col min="4088" max="4089" width="14.5" style="127" customWidth="1"/>
    <col min="4090" max="4090" width="13.8818181818182" style="127" customWidth="1"/>
    <col min="4091" max="4093" width="9" style="127"/>
    <col min="4094" max="4095" width="10.5" style="127" customWidth="1"/>
    <col min="4096" max="4342" width="9" style="127"/>
    <col min="4343" max="4343" width="41.6363636363636" style="127" customWidth="1"/>
    <col min="4344" max="4345" width="14.5" style="127" customWidth="1"/>
    <col min="4346" max="4346" width="13.8818181818182" style="127" customWidth="1"/>
    <col min="4347" max="4349" width="9" style="127"/>
    <col min="4350" max="4351" width="10.5" style="127" customWidth="1"/>
    <col min="4352" max="4598" width="9" style="127"/>
    <col min="4599" max="4599" width="41.6363636363636" style="127" customWidth="1"/>
    <col min="4600" max="4601" width="14.5" style="127" customWidth="1"/>
    <col min="4602" max="4602" width="13.8818181818182" style="127" customWidth="1"/>
    <col min="4603" max="4605" width="9" style="127"/>
    <col min="4606" max="4607" width="10.5" style="127" customWidth="1"/>
    <col min="4608" max="4854" width="9" style="127"/>
    <col min="4855" max="4855" width="41.6363636363636" style="127" customWidth="1"/>
    <col min="4856" max="4857" width="14.5" style="127" customWidth="1"/>
    <col min="4858" max="4858" width="13.8818181818182" style="127" customWidth="1"/>
    <col min="4859" max="4861" width="9" style="127"/>
    <col min="4862" max="4863" width="10.5" style="127" customWidth="1"/>
    <col min="4864" max="5110" width="9" style="127"/>
    <col min="5111" max="5111" width="41.6363636363636" style="127" customWidth="1"/>
    <col min="5112" max="5113" width="14.5" style="127" customWidth="1"/>
    <col min="5114" max="5114" width="13.8818181818182" style="127" customWidth="1"/>
    <col min="5115" max="5117" width="9" style="127"/>
    <col min="5118" max="5119" width="10.5" style="127" customWidth="1"/>
    <col min="5120" max="5366" width="9" style="127"/>
    <col min="5367" max="5367" width="41.6363636363636" style="127" customWidth="1"/>
    <col min="5368" max="5369" width="14.5" style="127" customWidth="1"/>
    <col min="5370" max="5370" width="13.8818181818182" style="127" customWidth="1"/>
    <col min="5371" max="5373" width="9" style="127"/>
    <col min="5374" max="5375" width="10.5" style="127" customWidth="1"/>
    <col min="5376" max="5622" width="9" style="127"/>
    <col min="5623" max="5623" width="41.6363636363636" style="127" customWidth="1"/>
    <col min="5624" max="5625" width="14.5" style="127" customWidth="1"/>
    <col min="5626" max="5626" width="13.8818181818182" style="127" customWidth="1"/>
    <col min="5627" max="5629" width="9" style="127"/>
    <col min="5630" max="5631" width="10.5" style="127" customWidth="1"/>
    <col min="5632" max="5878" width="9" style="127"/>
    <col min="5879" max="5879" width="41.6363636363636" style="127" customWidth="1"/>
    <col min="5880" max="5881" width="14.5" style="127" customWidth="1"/>
    <col min="5882" max="5882" width="13.8818181818182" style="127" customWidth="1"/>
    <col min="5883" max="5885" width="9" style="127"/>
    <col min="5886" max="5887" width="10.5" style="127" customWidth="1"/>
    <col min="5888" max="6134" width="9" style="127"/>
    <col min="6135" max="6135" width="41.6363636363636" style="127" customWidth="1"/>
    <col min="6136" max="6137" width="14.5" style="127" customWidth="1"/>
    <col min="6138" max="6138" width="13.8818181818182" style="127" customWidth="1"/>
    <col min="6139" max="6141" width="9" style="127"/>
    <col min="6142" max="6143" width="10.5" style="127" customWidth="1"/>
    <col min="6144" max="6390" width="9" style="127"/>
    <col min="6391" max="6391" width="41.6363636363636" style="127" customWidth="1"/>
    <col min="6392" max="6393" width="14.5" style="127" customWidth="1"/>
    <col min="6394" max="6394" width="13.8818181818182" style="127" customWidth="1"/>
    <col min="6395" max="6397" width="9" style="127"/>
    <col min="6398" max="6399" width="10.5" style="127" customWidth="1"/>
    <col min="6400" max="6646" width="9" style="127"/>
    <col min="6647" max="6647" width="41.6363636363636" style="127" customWidth="1"/>
    <col min="6648" max="6649" width="14.5" style="127" customWidth="1"/>
    <col min="6650" max="6650" width="13.8818181818182" style="127" customWidth="1"/>
    <col min="6651" max="6653" width="9" style="127"/>
    <col min="6654" max="6655" width="10.5" style="127" customWidth="1"/>
    <col min="6656" max="6902" width="9" style="127"/>
    <col min="6903" max="6903" width="41.6363636363636" style="127" customWidth="1"/>
    <col min="6904" max="6905" width="14.5" style="127" customWidth="1"/>
    <col min="6906" max="6906" width="13.8818181818182" style="127" customWidth="1"/>
    <col min="6907" max="6909" width="9" style="127"/>
    <col min="6910" max="6911" width="10.5" style="127" customWidth="1"/>
    <col min="6912" max="7158" width="9" style="127"/>
    <col min="7159" max="7159" width="41.6363636363636" style="127" customWidth="1"/>
    <col min="7160" max="7161" width="14.5" style="127" customWidth="1"/>
    <col min="7162" max="7162" width="13.8818181818182" style="127" customWidth="1"/>
    <col min="7163" max="7165" width="9" style="127"/>
    <col min="7166" max="7167" width="10.5" style="127" customWidth="1"/>
    <col min="7168" max="7414" width="9" style="127"/>
    <col min="7415" max="7415" width="41.6363636363636" style="127" customWidth="1"/>
    <col min="7416" max="7417" width="14.5" style="127" customWidth="1"/>
    <col min="7418" max="7418" width="13.8818181818182" style="127" customWidth="1"/>
    <col min="7419" max="7421" width="9" style="127"/>
    <col min="7422" max="7423" width="10.5" style="127" customWidth="1"/>
    <col min="7424" max="7670" width="9" style="127"/>
    <col min="7671" max="7671" width="41.6363636363636" style="127" customWidth="1"/>
    <col min="7672" max="7673" width="14.5" style="127" customWidth="1"/>
    <col min="7674" max="7674" width="13.8818181818182" style="127" customWidth="1"/>
    <col min="7675" max="7677" width="9" style="127"/>
    <col min="7678" max="7679" width="10.5" style="127" customWidth="1"/>
    <col min="7680" max="7926" width="9" style="127"/>
    <col min="7927" max="7927" width="41.6363636363636" style="127" customWidth="1"/>
    <col min="7928" max="7929" width="14.5" style="127" customWidth="1"/>
    <col min="7930" max="7930" width="13.8818181818182" style="127" customWidth="1"/>
    <col min="7931" max="7933" width="9" style="127"/>
    <col min="7934" max="7935" width="10.5" style="127" customWidth="1"/>
    <col min="7936" max="8182" width="9" style="127"/>
    <col min="8183" max="8183" width="41.6363636363636" style="127" customWidth="1"/>
    <col min="8184" max="8185" width="14.5" style="127" customWidth="1"/>
    <col min="8186" max="8186" width="13.8818181818182" style="127" customWidth="1"/>
    <col min="8187" max="8189" width="9" style="127"/>
    <col min="8190" max="8191" width="10.5" style="127" customWidth="1"/>
    <col min="8192" max="8438" width="9" style="127"/>
    <col min="8439" max="8439" width="41.6363636363636" style="127" customWidth="1"/>
    <col min="8440" max="8441" width="14.5" style="127" customWidth="1"/>
    <col min="8442" max="8442" width="13.8818181818182" style="127" customWidth="1"/>
    <col min="8443" max="8445" width="9" style="127"/>
    <col min="8446" max="8447" width="10.5" style="127" customWidth="1"/>
    <col min="8448" max="8694" width="9" style="127"/>
    <col min="8695" max="8695" width="41.6363636363636" style="127" customWidth="1"/>
    <col min="8696" max="8697" width="14.5" style="127" customWidth="1"/>
    <col min="8698" max="8698" width="13.8818181818182" style="127" customWidth="1"/>
    <col min="8699" max="8701" width="9" style="127"/>
    <col min="8702" max="8703" width="10.5" style="127" customWidth="1"/>
    <col min="8704" max="8950" width="9" style="127"/>
    <col min="8951" max="8951" width="41.6363636363636" style="127" customWidth="1"/>
    <col min="8952" max="8953" width="14.5" style="127" customWidth="1"/>
    <col min="8954" max="8954" width="13.8818181818182" style="127" customWidth="1"/>
    <col min="8955" max="8957" width="9" style="127"/>
    <col min="8958" max="8959" width="10.5" style="127" customWidth="1"/>
    <col min="8960" max="9206" width="9" style="127"/>
    <col min="9207" max="9207" width="41.6363636363636" style="127" customWidth="1"/>
    <col min="9208" max="9209" width="14.5" style="127" customWidth="1"/>
    <col min="9210" max="9210" width="13.8818181818182" style="127" customWidth="1"/>
    <col min="9211" max="9213" width="9" style="127"/>
    <col min="9214" max="9215" width="10.5" style="127" customWidth="1"/>
    <col min="9216" max="9462" width="9" style="127"/>
    <col min="9463" max="9463" width="41.6363636363636" style="127" customWidth="1"/>
    <col min="9464" max="9465" width="14.5" style="127" customWidth="1"/>
    <col min="9466" max="9466" width="13.8818181818182" style="127" customWidth="1"/>
    <col min="9467" max="9469" width="9" style="127"/>
    <col min="9470" max="9471" width="10.5" style="127" customWidth="1"/>
    <col min="9472" max="9718" width="9" style="127"/>
    <col min="9719" max="9719" width="41.6363636363636" style="127" customWidth="1"/>
    <col min="9720" max="9721" width="14.5" style="127" customWidth="1"/>
    <col min="9722" max="9722" width="13.8818181818182" style="127" customWidth="1"/>
    <col min="9723" max="9725" width="9" style="127"/>
    <col min="9726" max="9727" width="10.5" style="127" customWidth="1"/>
    <col min="9728" max="9974" width="9" style="127"/>
    <col min="9975" max="9975" width="41.6363636363636" style="127" customWidth="1"/>
    <col min="9976" max="9977" width="14.5" style="127" customWidth="1"/>
    <col min="9978" max="9978" width="13.8818181818182" style="127" customWidth="1"/>
    <col min="9979" max="9981" width="9" style="127"/>
    <col min="9982" max="9983" width="10.5" style="127" customWidth="1"/>
    <col min="9984" max="10230" width="9" style="127"/>
    <col min="10231" max="10231" width="41.6363636363636" style="127" customWidth="1"/>
    <col min="10232" max="10233" width="14.5" style="127" customWidth="1"/>
    <col min="10234" max="10234" width="13.8818181818182" style="127" customWidth="1"/>
    <col min="10235" max="10237" width="9" style="127"/>
    <col min="10238" max="10239" width="10.5" style="127" customWidth="1"/>
    <col min="10240" max="10486" width="9" style="127"/>
    <col min="10487" max="10487" width="41.6363636363636" style="127" customWidth="1"/>
    <col min="10488" max="10489" width="14.5" style="127" customWidth="1"/>
    <col min="10490" max="10490" width="13.8818181818182" style="127" customWidth="1"/>
    <col min="10491" max="10493" width="9" style="127"/>
    <col min="10494" max="10495" width="10.5" style="127" customWidth="1"/>
    <col min="10496" max="10742" width="9" style="127"/>
    <col min="10743" max="10743" width="41.6363636363636" style="127" customWidth="1"/>
    <col min="10744" max="10745" width="14.5" style="127" customWidth="1"/>
    <col min="10746" max="10746" width="13.8818181818182" style="127" customWidth="1"/>
    <col min="10747" max="10749" width="9" style="127"/>
    <col min="10750" max="10751" width="10.5" style="127" customWidth="1"/>
    <col min="10752" max="10998" width="9" style="127"/>
    <col min="10999" max="10999" width="41.6363636363636" style="127" customWidth="1"/>
    <col min="11000" max="11001" width="14.5" style="127" customWidth="1"/>
    <col min="11002" max="11002" width="13.8818181818182" style="127" customWidth="1"/>
    <col min="11003" max="11005" width="9" style="127"/>
    <col min="11006" max="11007" width="10.5" style="127" customWidth="1"/>
    <col min="11008" max="11254" width="9" style="127"/>
    <col min="11255" max="11255" width="41.6363636363636" style="127" customWidth="1"/>
    <col min="11256" max="11257" width="14.5" style="127" customWidth="1"/>
    <col min="11258" max="11258" width="13.8818181818182" style="127" customWidth="1"/>
    <col min="11259" max="11261" width="9" style="127"/>
    <col min="11262" max="11263" width="10.5" style="127" customWidth="1"/>
    <col min="11264" max="11510" width="9" style="127"/>
    <col min="11511" max="11511" width="41.6363636363636" style="127" customWidth="1"/>
    <col min="11512" max="11513" width="14.5" style="127" customWidth="1"/>
    <col min="11514" max="11514" width="13.8818181818182" style="127" customWidth="1"/>
    <col min="11515" max="11517" width="9" style="127"/>
    <col min="11518" max="11519" width="10.5" style="127" customWidth="1"/>
    <col min="11520" max="11766" width="9" style="127"/>
    <col min="11767" max="11767" width="41.6363636363636" style="127" customWidth="1"/>
    <col min="11768" max="11769" width="14.5" style="127" customWidth="1"/>
    <col min="11770" max="11770" width="13.8818181818182" style="127" customWidth="1"/>
    <col min="11771" max="11773" width="9" style="127"/>
    <col min="11774" max="11775" width="10.5" style="127" customWidth="1"/>
    <col min="11776" max="12022" width="9" style="127"/>
    <col min="12023" max="12023" width="41.6363636363636" style="127" customWidth="1"/>
    <col min="12024" max="12025" width="14.5" style="127" customWidth="1"/>
    <col min="12026" max="12026" width="13.8818181818182" style="127" customWidth="1"/>
    <col min="12027" max="12029" width="9" style="127"/>
    <col min="12030" max="12031" width="10.5" style="127" customWidth="1"/>
    <col min="12032" max="12278" width="9" style="127"/>
    <col min="12279" max="12279" width="41.6363636363636" style="127" customWidth="1"/>
    <col min="12280" max="12281" width="14.5" style="127" customWidth="1"/>
    <col min="12282" max="12282" width="13.8818181818182" style="127" customWidth="1"/>
    <col min="12283" max="12285" width="9" style="127"/>
    <col min="12286" max="12287" width="10.5" style="127" customWidth="1"/>
    <col min="12288" max="12534" width="9" style="127"/>
    <col min="12535" max="12535" width="41.6363636363636" style="127" customWidth="1"/>
    <col min="12536" max="12537" width="14.5" style="127" customWidth="1"/>
    <col min="12538" max="12538" width="13.8818181818182" style="127" customWidth="1"/>
    <col min="12539" max="12541" width="9" style="127"/>
    <col min="12542" max="12543" width="10.5" style="127" customWidth="1"/>
    <col min="12544" max="12790" width="9" style="127"/>
    <col min="12791" max="12791" width="41.6363636363636" style="127" customWidth="1"/>
    <col min="12792" max="12793" width="14.5" style="127" customWidth="1"/>
    <col min="12794" max="12794" width="13.8818181818182" style="127" customWidth="1"/>
    <col min="12795" max="12797" width="9" style="127"/>
    <col min="12798" max="12799" width="10.5" style="127" customWidth="1"/>
    <col min="12800" max="13046" width="9" style="127"/>
    <col min="13047" max="13047" width="41.6363636363636" style="127" customWidth="1"/>
    <col min="13048" max="13049" width="14.5" style="127" customWidth="1"/>
    <col min="13050" max="13050" width="13.8818181818182" style="127" customWidth="1"/>
    <col min="13051" max="13053" width="9" style="127"/>
    <col min="13054" max="13055" width="10.5" style="127" customWidth="1"/>
    <col min="13056" max="13302" width="9" style="127"/>
    <col min="13303" max="13303" width="41.6363636363636" style="127" customWidth="1"/>
    <col min="13304" max="13305" width="14.5" style="127" customWidth="1"/>
    <col min="13306" max="13306" width="13.8818181818182" style="127" customWidth="1"/>
    <col min="13307" max="13309" width="9" style="127"/>
    <col min="13310" max="13311" width="10.5" style="127" customWidth="1"/>
    <col min="13312" max="13558" width="9" style="127"/>
    <col min="13559" max="13559" width="41.6363636363636" style="127" customWidth="1"/>
    <col min="13560" max="13561" width="14.5" style="127" customWidth="1"/>
    <col min="13562" max="13562" width="13.8818181818182" style="127" customWidth="1"/>
    <col min="13563" max="13565" width="9" style="127"/>
    <col min="13566" max="13567" width="10.5" style="127" customWidth="1"/>
    <col min="13568" max="13814" width="9" style="127"/>
    <col min="13815" max="13815" width="41.6363636363636" style="127" customWidth="1"/>
    <col min="13816" max="13817" width="14.5" style="127" customWidth="1"/>
    <col min="13818" max="13818" width="13.8818181818182" style="127" customWidth="1"/>
    <col min="13819" max="13821" width="9" style="127"/>
    <col min="13822" max="13823" width="10.5" style="127" customWidth="1"/>
    <col min="13824" max="14070" width="9" style="127"/>
    <col min="14071" max="14071" width="41.6363636363636" style="127" customWidth="1"/>
    <col min="14072" max="14073" width="14.5" style="127" customWidth="1"/>
    <col min="14074" max="14074" width="13.8818181818182" style="127" customWidth="1"/>
    <col min="14075" max="14077" width="9" style="127"/>
    <col min="14078" max="14079" width="10.5" style="127" customWidth="1"/>
    <col min="14080" max="14326" width="9" style="127"/>
    <col min="14327" max="14327" width="41.6363636363636" style="127" customWidth="1"/>
    <col min="14328" max="14329" width="14.5" style="127" customWidth="1"/>
    <col min="14330" max="14330" width="13.8818181818182" style="127" customWidth="1"/>
    <col min="14331" max="14333" width="9" style="127"/>
    <col min="14334" max="14335" width="10.5" style="127" customWidth="1"/>
    <col min="14336" max="14582" width="9" style="127"/>
    <col min="14583" max="14583" width="41.6363636363636" style="127" customWidth="1"/>
    <col min="14584" max="14585" width="14.5" style="127" customWidth="1"/>
    <col min="14586" max="14586" width="13.8818181818182" style="127" customWidth="1"/>
    <col min="14587" max="14589" width="9" style="127"/>
    <col min="14590" max="14591" width="10.5" style="127" customWidth="1"/>
    <col min="14592" max="14838" width="9" style="127"/>
    <col min="14839" max="14839" width="41.6363636363636" style="127" customWidth="1"/>
    <col min="14840" max="14841" width="14.5" style="127" customWidth="1"/>
    <col min="14842" max="14842" width="13.8818181818182" style="127" customWidth="1"/>
    <col min="14843" max="14845" width="9" style="127"/>
    <col min="14846" max="14847" width="10.5" style="127" customWidth="1"/>
    <col min="14848" max="15094" width="9" style="127"/>
    <col min="15095" max="15095" width="41.6363636363636" style="127" customWidth="1"/>
    <col min="15096" max="15097" width="14.5" style="127" customWidth="1"/>
    <col min="15098" max="15098" width="13.8818181818182" style="127" customWidth="1"/>
    <col min="15099" max="15101" width="9" style="127"/>
    <col min="15102" max="15103" width="10.5" style="127" customWidth="1"/>
    <col min="15104" max="15350" width="9" style="127"/>
    <col min="15351" max="15351" width="41.6363636363636" style="127" customWidth="1"/>
    <col min="15352" max="15353" width="14.5" style="127" customWidth="1"/>
    <col min="15354" max="15354" width="13.8818181818182" style="127" customWidth="1"/>
    <col min="15355" max="15357" width="9" style="127"/>
    <col min="15358" max="15359" width="10.5" style="127" customWidth="1"/>
    <col min="15360" max="15606" width="9" style="127"/>
    <col min="15607" max="15607" width="41.6363636363636" style="127" customWidth="1"/>
    <col min="15608" max="15609" width="14.5" style="127" customWidth="1"/>
    <col min="15610" max="15610" width="13.8818181818182" style="127" customWidth="1"/>
    <col min="15611" max="15613" width="9" style="127"/>
    <col min="15614" max="15615" width="10.5" style="127" customWidth="1"/>
    <col min="15616" max="15862" width="9" style="127"/>
    <col min="15863" max="15863" width="41.6363636363636" style="127" customWidth="1"/>
    <col min="15864" max="15865" width="14.5" style="127" customWidth="1"/>
    <col min="15866" max="15866" width="13.8818181818182" style="127" customWidth="1"/>
    <col min="15867" max="15869" width="9" style="127"/>
    <col min="15870" max="15871" width="10.5" style="127" customWidth="1"/>
    <col min="15872" max="16118" width="9" style="127"/>
    <col min="16119" max="16119" width="41.6363636363636" style="127" customWidth="1"/>
    <col min="16120" max="16121" width="14.5" style="127" customWidth="1"/>
    <col min="16122" max="16122" width="13.8818181818182" style="127" customWidth="1"/>
    <col min="16123" max="16125" width="9" style="127"/>
    <col min="16126" max="16127" width="10.5" style="127" customWidth="1"/>
    <col min="16128" max="16384" width="9" style="127"/>
  </cols>
  <sheetData>
    <row r="1" ht="45" customHeight="1" spans="1:4">
      <c r="A1" s="123" t="s">
        <v>3210</v>
      </c>
      <c r="B1" s="129"/>
      <c r="C1" s="129"/>
      <c r="D1" s="123"/>
    </row>
    <row r="2" ht="20.1" customHeight="1" spans="1:4">
      <c r="A2" s="130"/>
      <c r="B2" s="131"/>
      <c r="C2" s="132"/>
      <c r="D2" s="133" t="s">
        <v>3086</v>
      </c>
    </row>
    <row r="3" ht="45" customHeight="1" spans="1:5">
      <c r="A3" s="134" t="s">
        <v>2463</v>
      </c>
      <c r="B3" s="135" t="s">
        <v>5</v>
      </c>
      <c r="C3" s="135" t="s">
        <v>6</v>
      </c>
      <c r="D3" s="135" t="s">
        <v>7</v>
      </c>
      <c r="E3" s="136" t="s">
        <v>8</v>
      </c>
    </row>
    <row r="4" ht="36" customHeight="1" spans="1:5">
      <c r="A4" s="137" t="s">
        <v>3196</v>
      </c>
      <c r="B4" s="138">
        <v>9705</v>
      </c>
      <c r="C4" s="138">
        <v>10478</v>
      </c>
      <c r="D4" s="139">
        <f>IF(B4&gt;0,C4/B4-1,IF(B4&lt;0,-(C4/B4-1),""))</f>
        <v>0.08</v>
      </c>
      <c r="E4" s="136" t="str">
        <f>IF(A4&lt;&gt;"",IF(SUM(B4:C4)&lt;&gt;0,"是","否"),"是")</f>
        <v>是</v>
      </c>
    </row>
    <row r="5" ht="36" customHeight="1" spans="1:5">
      <c r="A5" s="140" t="s">
        <v>3197</v>
      </c>
      <c r="B5" s="141">
        <v>9705</v>
      </c>
      <c r="C5" s="141">
        <v>10478</v>
      </c>
      <c r="D5" s="142">
        <f t="shared" ref="D5:D23" si="0">IF(B5&gt;0,C5/B5-1,IF(B5&lt;0,-(C5/B5-1),""))</f>
        <v>0.08</v>
      </c>
      <c r="E5" s="136" t="str">
        <f t="shared" ref="E5:E23" si="1">IF(A5&lt;&gt;"",IF(SUM(B5:C5)&lt;&gt;0,"是","否"),"是")</f>
        <v>是</v>
      </c>
    </row>
    <row r="6" ht="36" customHeight="1" spans="1:5">
      <c r="A6" s="137" t="s">
        <v>3198</v>
      </c>
      <c r="B6" s="138">
        <v>15577</v>
      </c>
      <c r="C6" s="138">
        <v>17405</v>
      </c>
      <c r="D6" s="139">
        <f t="shared" si="0"/>
        <v>0.117</v>
      </c>
      <c r="E6" s="136" t="str">
        <f t="shared" si="1"/>
        <v>是</v>
      </c>
    </row>
    <row r="7" ht="36" customHeight="1" spans="1:5">
      <c r="A7" s="140" t="s">
        <v>3197</v>
      </c>
      <c r="B7" s="141">
        <v>15577</v>
      </c>
      <c r="C7" s="143">
        <v>17405</v>
      </c>
      <c r="D7" s="142">
        <f t="shared" si="0"/>
        <v>0.117</v>
      </c>
      <c r="E7" s="136" t="str">
        <f t="shared" si="1"/>
        <v>是</v>
      </c>
    </row>
    <row r="8" ht="36" customHeight="1" spans="1:5">
      <c r="A8" s="137" t="s">
        <v>3199</v>
      </c>
      <c r="B8" s="138">
        <v>168</v>
      </c>
      <c r="C8" s="138">
        <v>206</v>
      </c>
      <c r="D8" s="139">
        <f t="shared" si="0"/>
        <v>0.226</v>
      </c>
      <c r="E8" s="136" t="str">
        <f t="shared" si="1"/>
        <v>是</v>
      </c>
    </row>
    <row r="9" ht="36" customHeight="1" spans="1:5">
      <c r="A9" s="140" t="s">
        <v>3197</v>
      </c>
      <c r="B9" s="141">
        <v>168</v>
      </c>
      <c r="C9" s="143">
        <v>206</v>
      </c>
      <c r="D9" s="142">
        <f t="shared" si="0"/>
        <v>0.226</v>
      </c>
      <c r="E9" s="136" t="str">
        <f t="shared" si="1"/>
        <v>是</v>
      </c>
    </row>
    <row r="10" ht="36" customHeight="1" spans="1:5">
      <c r="A10" s="137" t="s">
        <v>3200</v>
      </c>
      <c r="B10" s="138"/>
      <c r="C10" s="138"/>
      <c r="D10" s="139" t="str">
        <f t="shared" si="0"/>
        <v/>
      </c>
      <c r="E10" s="136" t="str">
        <f t="shared" si="1"/>
        <v>否</v>
      </c>
    </row>
    <row r="11" ht="36" customHeight="1" spans="1:5">
      <c r="A11" s="140" t="s">
        <v>3197</v>
      </c>
      <c r="B11" s="141"/>
      <c r="C11" s="144"/>
      <c r="D11" s="142" t="str">
        <f t="shared" si="0"/>
        <v/>
      </c>
      <c r="E11" s="136" t="str">
        <f t="shared" si="1"/>
        <v>否</v>
      </c>
    </row>
    <row r="12" ht="36" customHeight="1" spans="1:5">
      <c r="A12" s="137" t="s">
        <v>3201</v>
      </c>
      <c r="B12" s="138">
        <v>767</v>
      </c>
      <c r="C12" s="138">
        <v>869</v>
      </c>
      <c r="D12" s="139">
        <f t="shared" si="0"/>
        <v>0.133</v>
      </c>
      <c r="E12" s="136" t="str">
        <f t="shared" si="1"/>
        <v>是</v>
      </c>
    </row>
    <row r="13" ht="36" customHeight="1" spans="1:5">
      <c r="A13" s="140" t="s">
        <v>3197</v>
      </c>
      <c r="B13" s="141">
        <v>767</v>
      </c>
      <c r="C13" s="144">
        <v>869</v>
      </c>
      <c r="D13" s="142">
        <f t="shared" si="0"/>
        <v>0.133</v>
      </c>
      <c r="E13" s="136" t="str">
        <f t="shared" si="1"/>
        <v>是</v>
      </c>
    </row>
    <row r="14" s="126" customFormat="1" ht="36" customHeight="1" spans="1:5">
      <c r="A14" s="137" t="s">
        <v>3202</v>
      </c>
      <c r="B14" s="138">
        <v>7867</v>
      </c>
      <c r="C14" s="138">
        <v>8762</v>
      </c>
      <c r="D14" s="139">
        <f t="shared" si="0"/>
        <v>0.114</v>
      </c>
      <c r="E14" s="136" t="str">
        <f t="shared" si="1"/>
        <v>是</v>
      </c>
    </row>
    <row r="15" ht="36" customHeight="1" spans="1:5">
      <c r="A15" s="140" t="s">
        <v>3197</v>
      </c>
      <c r="B15" s="141">
        <v>7867</v>
      </c>
      <c r="C15" s="143">
        <v>8762</v>
      </c>
      <c r="D15" s="142">
        <f t="shared" si="0"/>
        <v>0.114</v>
      </c>
      <c r="E15" s="136" t="str">
        <f t="shared" si="1"/>
        <v>是</v>
      </c>
    </row>
    <row r="16" ht="36" customHeight="1" spans="1:5">
      <c r="A16" s="137" t="s">
        <v>3203</v>
      </c>
      <c r="B16" s="138"/>
      <c r="C16" s="138"/>
      <c r="D16" s="139" t="str">
        <f t="shared" si="0"/>
        <v/>
      </c>
      <c r="E16" s="136" t="str">
        <f t="shared" si="1"/>
        <v>否</v>
      </c>
    </row>
    <row r="17" ht="36" customHeight="1" spans="1:5">
      <c r="A17" s="140" t="s">
        <v>3197</v>
      </c>
      <c r="B17" s="141"/>
      <c r="C17" s="145"/>
      <c r="D17" s="142" t="str">
        <f t="shared" si="0"/>
        <v/>
      </c>
      <c r="E17" s="136" t="str">
        <f t="shared" si="1"/>
        <v>否</v>
      </c>
    </row>
    <row r="18" ht="36" customHeight="1" spans="1:5">
      <c r="A18" s="146" t="s">
        <v>3204</v>
      </c>
      <c r="B18" s="147">
        <f>SUM(B4,B6,B8,B10,B12,B14,B16,)</f>
        <v>34084</v>
      </c>
      <c r="C18" s="147">
        <f>SUM(C4,C6,C8,C10,C12,C14,C16,)</f>
        <v>37720</v>
      </c>
      <c r="D18" s="139">
        <f t="shared" si="0"/>
        <v>0.107</v>
      </c>
      <c r="E18" s="136" t="str">
        <f t="shared" si="1"/>
        <v>是</v>
      </c>
    </row>
    <row r="19" ht="36" customHeight="1" spans="1:5">
      <c r="A19" s="140" t="s">
        <v>3205</v>
      </c>
      <c r="B19" s="148">
        <f>SUM(B5,B7,B9,B11,B13,B15,B17)</f>
        <v>34084</v>
      </c>
      <c r="C19" s="148">
        <f>SUM(C5,C7,C9,C11,C13,C15,C17)</f>
        <v>37720</v>
      </c>
      <c r="D19" s="142">
        <f t="shared" si="0"/>
        <v>0.107</v>
      </c>
      <c r="E19" s="136" t="str">
        <f t="shared" si="1"/>
        <v>是</v>
      </c>
    </row>
    <row r="20" ht="36" customHeight="1" spans="1:5">
      <c r="A20" s="137" t="s">
        <v>3206</v>
      </c>
      <c r="B20" s="147"/>
      <c r="C20" s="138"/>
      <c r="D20" s="139" t="str">
        <f t="shared" si="0"/>
        <v/>
      </c>
      <c r="E20" s="136" t="str">
        <f t="shared" si="1"/>
        <v>否</v>
      </c>
    </row>
    <row r="21" ht="36" customHeight="1" spans="1:5">
      <c r="A21" s="137" t="s">
        <v>121</v>
      </c>
      <c r="B21" s="138">
        <v>205</v>
      </c>
      <c r="C21" s="138">
        <v>263</v>
      </c>
      <c r="D21" s="139">
        <f t="shared" si="0"/>
        <v>0.283</v>
      </c>
      <c r="E21" s="136" t="str">
        <f t="shared" si="1"/>
        <v>是</v>
      </c>
    </row>
    <row r="22" ht="36" customHeight="1" spans="1:5">
      <c r="A22" s="149" t="s">
        <v>3207</v>
      </c>
      <c r="B22" s="138">
        <v>16921</v>
      </c>
      <c r="C22" s="138">
        <v>16179</v>
      </c>
      <c r="D22" s="139">
        <f t="shared" si="0"/>
        <v>-0.044</v>
      </c>
      <c r="E22" s="136" t="str">
        <f t="shared" si="1"/>
        <v>是</v>
      </c>
    </row>
    <row r="23" ht="36" customHeight="1" spans="1:5">
      <c r="A23" s="146" t="s">
        <v>3208</v>
      </c>
      <c r="B23" s="147">
        <f>SUM(B18,B20,B21,B22)</f>
        <v>51210</v>
      </c>
      <c r="C23" s="147">
        <f>SUM(C18,C20,C21,C22)</f>
        <v>54162</v>
      </c>
      <c r="D23" s="139">
        <f t="shared" si="0"/>
        <v>0.058</v>
      </c>
      <c r="E23" s="136" t="str">
        <f t="shared" si="1"/>
        <v>是</v>
      </c>
    </row>
    <row r="24" spans="2:3">
      <c r="B24" s="150"/>
      <c r="C24" s="150"/>
    </row>
    <row r="25" spans="2:3">
      <c r="B25" s="150"/>
      <c r="C25" s="150"/>
    </row>
    <row r="26" spans="2:3">
      <c r="B26" s="150"/>
      <c r="C26" s="150"/>
    </row>
    <row r="27" spans="2:3">
      <c r="B27" s="150"/>
      <c r="C27" s="150"/>
    </row>
  </sheetData>
  <autoFilter ref="A3:F23">
    <extLst/>
  </autoFilter>
  <mergeCells count="1">
    <mergeCell ref="A1:D1"/>
  </mergeCells>
  <conditionalFormatting sqref="F16">
    <cfRule type="cellIs" dxfId="4" priority="5" stopIfTrue="1" operator="lessThan">
      <formula>0</formula>
    </cfRule>
  </conditionalFormatting>
  <conditionalFormatting sqref="B18:B20 B23:C23 C18:C19">
    <cfRule type="cellIs" dxfId="4"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0"/>
  <sheetViews>
    <sheetView workbookViewId="0">
      <selection activeCell="H23" sqref="H23"/>
    </sheetView>
  </sheetViews>
  <sheetFormatPr defaultColWidth="10" defaultRowHeight="13.75" outlineLevelCol="6"/>
  <cols>
    <col min="1" max="1" width="24.6363636363636" style="80" customWidth="1"/>
    <col min="2" max="7" width="15.6363636363636" style="80" customWidth="1"/>
    <col min="8" max="8" width="9.76363636363636" style="80" customWidth="1"/>
    <col min="9" max="16384" width="10" style="80"/>
  </cols>
  <sheetData>
    <row r="1" s="80" customFormat="1" ht="30" customHeight="1" spans="1:1">
      <c r="A1" s="109"/>
    </row>
    <row r="2" s="80" customFormat="1" ht="28.6" customHeight="1" spans="1:7">
      <c r="A2" s="123" t="s">
        <v>3211</v>
      </c>
      <c r="B2" s="123"/>
      <c r="C2" s="123"/>
      <c r="D2" s="123"/>
      <c r="E2" s="123"/>
      <c r="F2" s="123"/>
      <c r="G2" s="123"/>
    </row>
    <row r="3" s="80" customFormat="1" ht="23" customHeight="1" spans="1:7">
      <c r="A3" s="114"/>
      <c r="B3" s="114"/>
      <c r="F3" s="115" t="s">
        <v>2</v>
      </c>
      <c r="G3" s="115"/>
    </row>
    <row r="4" s="80" customFormat="1" ht="30" customHeight="1" spans="1:7">
      <c r="A4" s="119" t="s">
        <v>3212</v>
      </c>
      <c r="B4" s="119" t="s">
        <v>3213</v>
      </c>
      <c r="C4" s="119"/>
      <c r="D4" s="119"/>
      <c r="E4" s="119" t="s">
        <v>3214</v>
      </c>
      <c r="F4" s="119"/>
      <c r="G4" s="119"/>
    </row>
    <row r="5" s="80" customFormat="1" ht="30" customHeight="1" spans="1:7">
      <c r="A5" s="119"/>
      <c r="B5" s="124"/>
      <c r="C5" s="119" t="s">
        <v>3215</v>
      </c>
      <c r="D5" s="119" t="s">
        <v>3216</v>
      </c>
      <c r="E5" s="124"/>
      <c r="F5" s="119" t="s">
        <v>3215</v>
      </c>
      <c r="G5" s="119" t="s">
        <v>3216</v>
      </c>
    </row>
    <row r="6" s="80" customFormat="1" ht="30" customHeight="1" spans="1:7">
      <c r="A6" s="119" t="s">
        <v>3217</v>
      </c>
      <c r="B6" s="119" t="s">
        <v>3218</v>
      </c>
      <c r="C6" s="119" t="s">
        <v>3219</v>
      </c>
      <c r="D6" s="119" t="s">
        <v>3220</v>
      </c>
      <c r="E6" s="119" t="s">
        <v>3221</v>
      </c>
      <c r="F6" s="119" t="s">
        <v>3222</v>
      </c>
      <c r="G6" s="119" t="s">
        <v>3223</v>
      </c>
    </row>
    <row r="7" s="80" customFormat="1" ht="30" customHeight="1" spans="1:7">
      <c r="A7" s="125" t="s">
        <v>2483</v>
      </c>
      <c r="B7" s="124">
        <f t="shared" ref="B7:G7" si="0">SUM(B8)</f>
        <v>341882</v>
      </c>
      <c r="C7" s="124">
        <f t="shared" si="0"/>
        <v>114782</v>
      </c>
      <c r="D7" s="124">
        <f t="shared" si="0"/>
        <v>227100</v>
      </c>
      <c r="E7" s="124">
        <f t="shared" si="0"/>
        <v>337631.77</v>
      </c>
      <c r="F7" s="124">
        <f t="shared" si="0"/>
        <v>114101.77</v>
      </c>
      <c r="G7" s="124">
        <f t="shared" si="0"/>
        <v>223530</v>
      </c>
    </row>
    <row r="8" s="80" customFormat="1" ht="30" customHeight="1" spans="1:7">
      <c r="A8" s="121" t="s">
        <v>3224</v>
      </c>
      <c r="B8" s="120">
        <f>SUM(C8:D8)</f>
        <v>341882</v>
      </c>
      <c r="C8" s="120">
        <v>114782</v>
      </c>
      <c r="D8" s="120">
        <v>227100</v>
      </c>
      <c r="E8" s="120">
        <f>SUM(F8:G8)</f>
        <v>337631.77</v>
      </c>
      <c r="F8" s="120">
        <v>114101.77</v>
      </c>
      <c r="G8" s="120">
        <v>223530</v>
      </c>
    </row>
    <row r="9" s="82" customFormat="1" ht="25" customHeight="1" spans="1:7">
      <c r="A9" s="108" t="s">
        <v>3225</v>
      </c>
      <c r="B9" s="108"/>
      <c r="C9" s="108"/>
      <c r="D9" s="108"/>
      <c r="E9" s="108"/>
      <c r="F9" s="108"/>
      <c r="G9" s="108"/>
    </row>
    <row r="10" s="82" customFormat="1" ht="25" customHeight="1" spans="1:7">
      <c r="A10" s="108" t="s">
        <v>3226</v>
      </c>
      <c r="B10" s="108"/>
      <c r="C10" s="108"/>
      <c r="D10" s="108"/>
      <c r="E10" s="108"/>
      <c r="F10" s="108"/>
      <c r="G10" s="108"/>
    </row>
  </sheetData>
  <mergeCells count="7">
    <mergeCell ref="A2:G2"/>
    <mergeCell ref="F3:G3"/>
    <mergeCell ref="B4:D4"/>
    <mergeCell ref="E4:G4"/>
    <mergeCell ref="A9:G9"/>
    <mergeCell ref="A10:G10"/>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workbookViewId="0">
      <selection activeCell="C17" sqref="C17"/>
    </sheetView>
  </sheetViews>
  <sheetFormatPr defaultColWidth="10" defaultRowHeight="13.75" outlineLevelCol="6"/>
  <cols>
    <col min="1" max="1" width="62.2545454545455" style="80" customWidth="1"/>
    <col min="2" max="3" width="28.6363636363636" style="80" customWidth="1"/>
    <col min="4" max="4" width="9.76363636363636" style="80" customWidth="1"/>
    <col min="5" max="16384" width="10" style="80"/>
  </cols>
  <sheetData>
    <row r="1" s="80" customFormat="1" ht="23" customHeight="1"/>
    <row r="2" s="80" customFormat="1" ht="14.3" customHeight="1" spans="1:1">
      <c r="A2" s="109"/>
    </row>
    <row r="3" s="80" customFormat="1" ht="28.6" customHeight="1" spans="1:3">
      <c r="A3" s="105" t="s">
        <v>3227</v>
      </c>
      <c r="B3" s="105"/>
      <c r="C3" s="105"/>
    </row>
    <row r="4" s="80" customFormat="1" ht="27" customHeight="1" spans="1:3">
      <c r="A4" s="114"/>
      <c r="B4" s="114"/>
      <c r="C4" s="115" t="s">
        <v>2</v>
      </c>
    </row>
    <row r="5" s="117" customFormat="1" ht="24" customHeight="1" spans="1:3">
      <c r="A5" s="119" t="s">
        <v>3228</v>
      </c>
      <c r="B5" s="119" t="s">
        <v>3167</v>
      </c>
      <c r="C5" s="119" t="s">
        <v>3229</v>
      </c>
    </row>
    <row r="6" s="117" customFormat="1" ht="32" customHeight="1" spans="1:3">
      <c r="A6" s="120" t="s">
        <v>3230</v>
      </c>
      <c r="B6" s="116"/>
      <c r="C6" s="116">
        <v>110975.57</v>
      </c>
    </row>
    <row r="7" s="117" customFormat="1" ht="32" customHeight="1" spans="1:3">
      <c r="A7" s="120" t="s">
        <v>3231</v>
      </c>
      <c r="B7" s="116">
        <v>110982</v>
      </c>
      <c r="C7" s="116">
        <v>114782</v>
      </c>
    </row>
    <row r="8" s="117" customFormat="1" ht="32" customHeight="1" spans="1:3">
      <c r="A8" s="120" t="s">
        <v>3232</v>
      </c>
      <c r="B8" s="116">
        <v>6405</v>
      </c>
      <c r="C8" s="116">
        <v>6405</v>
      </c>
    </row>
    <row r="9" s="117" customFormat="1" ht="30" customHeight="1" spans="1:3">
      <c r="A9" s="121" t="s">
        <v>3233</v>
      </c>
      <c r="B9" s="116"/>
      <c r="C9" s="116"/>
    </row>
    <row r="10" s="117" customFormat="1" ht="32" customHeight="1" spans="1:3">
      <c r="A10" s="121" t="s">
        <v>3234</v>
      </c>
      <c r="B10" s="116">
        <v>6405</v>
      </c>
      <c r="C10" s="116">
        <v>6405</v>
      </c>
    </row>
    <row r="11" s="117" customFormat="1" ht="32" customHeight="1" spans="1:3">
      <c r="A11" s="120" t="s">
        <v>3235</v>
      </c>
      <c r="B11" s="116">
        <v>3064</v>
      </c>
      <c r="C11" s="116">
        <v>3064</v>
      </c>
    </row>
    <row r="12" s="117" customFormat="1" ht="32" customHeight="1" spans="1:3">
      <c r="A12" s="120" t="s">
        <v>3236</v>
      </c>
      <c r="B12" s="116">
        <v>110625.57</v>
      </c>
      <c r="C12" s="116">
        <v>114320.86</v>
      </c>
    </row>
    <row r="13" s="117" customFormat="1" ht="32" customHeight="1" spans="1:3">
      <c r="A13" s="120" t="s">
        <v>3237</v>
      </c>
      <c r="B13" s="116"/>
      <c r="C13" s="116"/>
    </row>
    <row r="14" s="117" customFormat="1" ht="32" customHeight="1" spans="1:3">
      <c r="A14" s="120" t="s">
        <v>3238</v>
      </c>
      <c r="B14" s="116">
        <v>114782</v>
      </c>
      <c r="C14" s="116"/>
    </row>
    <row r="15" s="118" customFormat="1" ht="96" customHeight="1" spans="1:7">
      <c r="A15" s="122" t="s">
        <v>3239</v>
      </c>
      <c r="B15" s="122"/>
      <c r="C15" s="122"/>
      <c r="D15" s="13"/>
      <c r="E15" s="13"/>
      <c r="F15" s="13"/>
      <c r="G15" s="13"/>
    </row>
    <row r="16" s="80" customFormat="1" spans="1:3">
      <c r="A16" s="114"/>
      <c r="B16" s="114"/>
      <c r="C16" s="114"/>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G12" sqref="G12"/>
    </sheetView>
  </sheetViews>
  <sheetFormatPr defaultColWidth="10" defaultRowHeight="13.75" outlineLevelCol="6"/>
  <cols>
    <col min="1" max="1" width="60" style="80" customWidth="1"/>
    <col min="2" max="3" width="25.6363636363636" style="80" customWidth="1"/>
    <col min="4" max="4" width="9.76363636363636" style="80" customWidth="1"/>
    <col min="5" max="16384" width="10" style="80"/>
  </cols>
  <sheetData>
    <row r="1" s="80" customFormat="1" ht="23" customHeight="1"/>
    <row r="2" s="80" customFormat="1" ht="14.3" customHeight="1" spans="1:1">
      <c r="A2" s="109"/>
    </row>
    <row r="3" s="80" customFormat="1" ht="28.6" customHeight="1" spans="1:3">
      <c r="A3" s="105" t="s">
        <v>3240</v>
      </c>
      <c r="B3" s="105"/>
      <c r="C3" s="105"/>
    </row>
    <row r="4" s="80" customFormat="1" ht="27" customHeight="1" spans="1:3">
      <c r="A4" s="114"/>
      <c r="B4" s="114"/>
      <c r="C4" s="115" t="s">
        <v>2</v>
      </c>
    </row>
    <row r="5" s="80" customFormat="1" ht="24" customHeight="1" spans="1:3">
      <c r="A5" s="87" t="s">
        <v>3228</v>
      </c>
      <c r="B5" s="87" t="s">
        <v>3167</v>
      </c>
      <c r="C5" s="87" t="s">
        <v>3229</v>
      </c>
    </row>
    <row r="6" s="80" customFormat="1" ht="32" customHeight="1" spans="1:3">
      <c r="A6" s="111" t="s">
        <v>3230</v>
      </c>
      <c r="B6" s="116"/>
      <c r="C6" s="116">
        <v>110975.57</v>
      </c>
    </row>
    <row r="7" s="80" customFormat="1" ht="32" customHeight="1" spans="1:3">
      <c r="A7" s="111" t="s">
        <v>3231</v>
      </c>
      <c r="B7" s="116">
        <v>114782</v>
      </c>
      <c r="C7" s="116">
        <v>114782</v>
      </c>
    </row>
    <row r="8" s="80" customFormat="1" ht="32" customHeight="1" spans="1:3">
      <c r="A8" s="111" t="s">
        <v>3232</v>
      </c>
      <c r="B8" s="116">
        <v>6405</v>
      </c>
      <c r="C8" s="116">
        <v>6405</v>
      </c>
    </row>
    <row r="9" s="80" customFormat="1" ht="32" customHeight="1" spans="1:3">
      <c r="A9" s="111" t="s">
        <v>3241</v>
      </c>
      <c r="B9" s="116"/>
      <c r="C9" s="116"/>
    </row>
    <row r="10" s="80" customFormat="1" ht="32" customHeight="1" spans="1:3">
      <c r="A10" s="111" t="s">
        <v>3242</v>
      </c>
      <c r="B10" s="116">
        <v>6405</v>
      </c>
      <c r="C10" s="116">
        <v>6405</v>
      </c>
    </row>
    <row r="11" s="80" customFormat="1" ht="32" customHeight="1" spans="1:3">
      <c r="A11" s="111" t="s">
        <v>3235</v>
      </c>
      <c r="B11" s="116">
        <v>3064</v>
      </c>
      <c r="C11" s="116">
        <v>3064</v>
      </c>
    </row>
    <row r="12" s="80" customFormat="1" ht="32" customHeight="1" spans="1:3">
      <c r="A12" s="111" t="s">
        <v>3236</v>
      </c>
      <c r="B12" s="116">
        <v>114320.86</v>
      </c>
      <c r="C12" s="116">
        <v>114320.86</v>
      </c>
    </row>
    <row r="13" s="80" customFormat="1" ht="32" customHeight="1" spans="1:3">
      <c r="A13" s="111" t="s">
        <v>3237</v>
      </c>
      <c r="B13" s="116"/>
      <c r="C13" s="116"/>
    </row>
    <row r="14" s="80" customFormat="1" ht="32" customHeight="1" spans="1:3">
      <c r="A14" s="111" t="s">
        <v>3238</v>
      </c>
      <c r="B14" s="116">
        <v>114782</v>
      </c>
      <c r="C14" s="116"/>
    </row>
    <row r="15" s="82" customFormat="1" ht="91" customHeight="1" spans="1:7">
      <c r="A15" s="92" t="s">
        <v>3243</v>
      </c>
      <c r="B15" s="92"/>
      <c r="C15" s="92"/>
      <c r="D15" s="108"/>
      <c r="E15" s="108"/>
      <c r="F15" s="108"/>
      <c r="G15" s="108"/>
    </row>
    <row r="16" s="80" customFormat="1" spans="1:3">
      <c r="A16" s="114"/>
      <c r="B16" s="114"/>
      <c r="C16" s="114"/>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F13" sqref="F13"/>
    </sheetView>
  </sheetViews>
  <sheetFormatPr defaultColWidth="10" defaultRowHeight="13.75" outlineLevelCol="2"/>
  <cols>
    <col min="1" max="1" width="60.5" style="80" customWidth="1"/>
    <col min="2" max="3" width="25.6363636363636" style="80" customWidth="1"/>
    <col min="4" max="4" width="9.76363636363636" style="80" customWidth="1"/>
    <col min="5" max="16384" width="10" style="80"/>
  </cols>
  <sheetData>
    <row r="1" s="80" customFormat="1" ht="24" customHeight="1"/>
    <row r="2" s="80" customFormat="1" ht="14.3" customHeight="1" spans="1:1">
      <c r="A2" s="109"/>
    </row>
    <row r="3" s="80" customFormat="1" ht="28.6" customHeight="1" spans="1:3">
      <c r="A3" s="105" t="s">
        <v>3244</v>
      </c>
      <c r="B3" s="105"/>
      <c r="C3" s="105"/>
    </row>
    <row r="4" s="80" customFormat="1" ht="25" customHeight="1" spans="1:3">
      <c r="A4" s="114"/>
      <c r="B4" s="114"/>
      <c r="C4" s="115" t="s">
        <v>2</v>
      </c>
    </row>
    <row r="5" s="80" customFormat="1" ht="32" customHeight="1" spans="1:3">
      <c r="A5" s="87" t="s">
        <v>3228</v>
      </c>
      <c r="B5" s="87" t="s">
        <v>3167</v>
      </c>
      <c r="C5" s="87" t="s">
        <v>3229</v>
      </c>
    </row>
    <row r="6" s="80" customFormat="1" ht="32" customHeight="1" spans="1:3">
      <c r="A6" s="111" t="s">
        <v>3245</v>
      </c>
      <c r="B6" s="112"/>
      <c r="C6" s="112">
        <v>168530</v>
      </c>
    </row>
    <row r="7" s="80" customFormat="1" ht="32" customHeight="1" spans="1:3">
      <c r="A7" s="111" t="s">
        <v>3246</v>
      </c>
      <c r="B7" s="112">
        <v>227100</v>
      </c>
      <c r="C7" s="112">
        <v>227100</v>
      </c>
    </row>
    <row r="8" s="80" customFormat="1" ht="32" customHeight="1" spans="1:3">
      <c r="A8" s="111" t="s">
        <v>3247</v>
      </c>
      <c r="B8" s="112">
        <v>76470</v>
      </c>
      <c r="C8" s="112">
        <v>76470</v>
      </c>
    </row>
    <row r="9" s="80" customFormat="1" ht="32" customHeight="1" spans="1:3">
      <c r="A9" s="111" t="s">
        <v>3248</v>
      </c>
      <c r="B9" s="112">
        <v>21470</v>
      </c>
      <c r="C9" s="112">
        <v>21470</v>
      </c>
    </row>
    <row r="10" s="80" customFormat="1" ht="32" customHeight="1" spans="1:3">
      <c r="A10" s="111" t="s">
        <v>3249</v>
      </c>
      <c r="B10" s="112">
        <v>223530</v>
      </c>
      <c r="C10" s="112">
        <v>223530</v>
      </c>
    </row>
    <row r="11" s="80" customFormat="1" ht="32" customHeight="1" spans="1:3">
      <c r="A11" s="111" t="s">
        <v>3250</v>
      </c>
      <c r="B11" s="112">
        <v>14600</v>
      </c>
      <c r="C11" s="112">
        <v>14600</v>
      </c>
    </row>
    <row r="12" s="80" customFormat="1" ht="32" customHeight="1" spans="1:3">
      <c r="A12" s="111" t="s">
        <v>3251</v>
      </c>
      <c r="B12" s="112">
        <v>227100</v>
      </c>
      <c r="C12" s="112"/>
    </row>
    <row r="13" s="82" customFormat="1" ht="85" customHeight="1" spans="1:3">
      <c r="A13" s="92" t="s">
        <v>3252</v>
      </c>
      <c r="B13" s="92"/>
      <c r="C13" s="92"/>
    </row>
    <row r="14" s="80" customFormat="1" ht="31" customHeight="1" spans="1:3">
      <c r="A14" s="113"/>
      <c r="B14" s="113"/>
      <c r="C14" s="11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F7" sqref="F7"/>
    </sheetView>
  </sheetViews>
  <sheetFormatPr defaultColWidth="10" defaultRowHeight="13.75" outlineLevelCol="2"/>
  <cols>
    <col min="1" max="1" width="59.3818181818182" style="80" customWidth="1"/>
    <col min="2" max="3" width="25.6363636363636" style="80" customWidth="1"/>
    <col min="4" max="4" width="9.76363636363636" style="80" customWidth="1"/>
    <col min="5" max="16384" width="10" style="80"/>
  </cols>
  <sheetData>
    <row r="1" s="80" customFormat="1" ht="24" customHeight="1"/>
    <row r="2" s="80" customFormat="1" ht="14.3" customHeight="1" spans="1:1">
      <c r="A2" s="109"/>
    </row>
    <row r="3" s="80" customFormat="1" ht="28.6" customHeight="1" spans="1:3">
      <c r="A3" s="105" t="s">
        <v>3253</v>
      </c>
      <c r="B3" s="105"/>
      <c r="C3" s="105"/>
    </row>
    <row r="4" s="81" customFormat="1" ht="25" customHeight="1" spans="1:3">
      <c r="A4" s="110"/>
      <c r="B4" s="110"/>
      <c r="C4" s="96" t="s">
        <v>2</v>
      </c>
    </row>
    <row r="5" s="81" customFormat="1" ht="32" customHeight="1" spans="1:3">
      <c r="A5" s="87" t="s">
        <v>3228</v>
      </c>
      <c r="B5" s="87" t="s">
        <v>3167</v>
      </c>
      <c r="C5" s="87" t="s">
        <v>3229</v>
      </c>
    </row>
    <row r="6" s="81" customFormat="1" ht="32" customHeight="1" spans="1:3">
      <c r="A6" s="111" t="s">
        <v>3245</v>
      </c>
      <c r="B6" s="112"/>
      <c r="C6" s="112">
        <v>168530</v>
      </c>
    </row>
    <row r="7" s="81" customFormat="1" ht="32" customHeight="1" spans="1:3">
      <c r="A7" s="111" t="s">
        <v>3246</v>
      </c>
      <c r="B7" s="112">
        <v>227100</v>
      </c>
      <c r="C7" s="112">
        <v>227100</v>
      </c>
    </row>
    <row r="8" s="81" customFormat="1" ht="32" customHeight="1" spans="1:3">
      <c r="A8" s="111" t="s">
        <v>3247</v>
      </c>
      <c r="B8" s="112">
        <v>76470</v>
      </c>
      <c r="C8" s="112">
        <v>76470</v>
      </c>
    </row>
    <row r="9" s="81" customFormat="1" ht="32" customHeight="1" spans="1:3">
      <c r="A9" s="111" t="s">
        <v>3248</v>
      </c>
      <c r="B9" s="112">
        <v>21470</v>
      </c>
      <c r="C9" s="112">
        <v>21470</v>
      </c>
    </row>
    <row r="10" s="81" customFormat="1" ht="32" customHeight="1" spans="1:3">
      <c r="A10" s="111" t="s">
        <v>3249</v>
      </c>
      <c r="B10" s="112">
        <v>223530</v>
      </c>
      <c r="C10" s="112">
        <v>223530</v>
      </c>
    </row>
    <row r="11" s="81" customFormat="1" ht="32" customHeight="1" spans="1:3">
      <c r="A11" s="111" t="s">
        <v>3250</v>
      </c>
      <c r="B11" s="112">
        <v>14600</v>
      </c>
      <c r="C11" s="112">
        <v>14600</v>
      </c>
    </row>
    <row r="12" s="81" customFormat="1" ht="32" customHeight="1" spans="1:3">
      <c r="A12" s="111" t="s">
        <v>3251</v>
      </c>
      <c r="B12" s="112">
        <v>227100</v>
      </c>
      <c r="C12" s="112"/>
    </row>
    <row r="13" s="82" customFormat="1" ht="90" customHeight="1" spans="1:3">
      <c r="A13" s="92" t="s">
        <v>3254</v>
      </c>
      <c r="B13" s="92"/>
      <c r="C13" s="92"/>
    </row>
    <row r="14" s="80" customFormat="1" ht="31" customHeight="1" spans="1:3">
      <c r="A14" s="113"/>
      <c r="B14" s="113"/>
      <c r="C14" s="113"/>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8"/>
  <sheetViews>
    <sheetView topLeftCell="A6" workbookViewId="0">
      <selection activeCell="D22" sqref="D19 D22"/>
    </sheetView>
  </sheetViews>
  <sheetFormatPr defaultColWidth="10" defaultRowHeight="13.75" outlineLevelCol="3"/>
  <cols>
    <col min="1" max="1" width="36" style="80" customWidth="1"/>
    <col min="2" max="4" width="15.6363636363636" style="80" customWidth="1"/>
    <col min="5" max="5" width="9.76363636363636" style="80" customWidth="1"/>
    <col min="6" max="16384" width="10" style="80"/>
  </cols>
  <sheetData>
    <row r="1" s="80" customFormat="1" ht="22" customHeight="1"/>
    <row r="2" s="80" customFormat="1" ht="14.3" customHeight="1" spans="1:1">
      <c r="A2" s="104"/>
    </row>
    <row r="3" s="80" customFormat="1" ht="63" customHeight="1" spans="1:4">
      <c r="A3" s="105" t="s">
        <v>3255</v>
      </c>
      <c r="B3" s="105"/>
      <c r="C3" s="105"/>
      <c r="D3" s="105"/>
    </row>
    <row r="4" s="81" customFormat="1" ht="30" customHeight="1" spans="4:4">
      <c r="D4" s="96" t="s">
        <v>2</v>
      </c>
    </row>
    <row r="5" s="81" customFormat="1" ht="25" customHeight="1" spans="1:4">
      <c r="A5" s="87" t="s">
        <v>3228</v>
      </c>
      <c r="B5" s="87" t="s">
        <v>3256</v>
      </c>
      <c r="C5" s="87" t="s">
        <v>3257</v>
      </c>
      <c r="D5" s="87" t="s">
        <v>3258</v>
      </c>
    </row>
    <row r="6" s="81" customFormat="1" ht="25" customHeight="1" spans="1:4">
      <c r="A6" s="106" t="s">
        <v>3259</v>
      </c>
      <c r="B6" s="89" t="s">
        <v>3260</v>
      </c>
      <c r="C6" s="98">
        <f>SUM(C7,C9)</f>
        <v>82875</v>
      </c>
      <c r="D6" s="98">
        <f>SUM(D7,D9)</f>
        <v>82875</v>
      </c>
    </row>
    <row r="7" s="81" customFormat="1" ht="25" customHeight="1" spans="1:4">
      <c r="A7" s="107" t="s">
        <v>3261</v>
      </c>
      <c r="B7" s="89" t="s">
        <v>3219</v>
      </c>
      <c r="C7" s="98">
        <v>6405</v>
      </c>
      <c r="D7" s="98">
        <v>6405</v>
      </c>
    </row>
    <row r="8" s="81" customFormat="1" ht="25" customHeight="1" spans="1:4">
      <c r="A8" s="107" t="s">
        <v>3262</v>
      </c>
      <c r="B8" s="89" t="s">
        <v>3220</v>
      </c>
      <c r="C8" s="98">
        <v>5605</v>
      </c>
      <c r="D8" s="98">
        <v>5605</v>
      </c>
    </row>
    <row r="9" s="81" customFormat="1" ht="25" customHeight="1" spans="1:4">
      <c r="A9" s="107" t="s">
        <v>3263</v>
      </c>
      <c r="B9" s="89" t="s">
        <v>3264</v>
      </c>
      <c r="C9" s="98">
        <v>76470</v>
      </c>
      <c r="D9" s="98">
        <v>76470</v>
      </c>
    </row>
    <row r="10" s="81" customFormat="1" ht="25" customHeight="1" spans="1:4">
      <c r="A10" s="107" t="s">
        <v>3262</v>
      </c>
      <c r="B10" s="89" t="s">
        <v>3222</v>
      </c>
      <c r="C10" s="98">
        <v>61870</v>
      </c>
      <c r="D10" s="98">
        <v>61870</v>
      </c>
    </row>
    <row r="11" s="81" customFormat="1" ht="25" customHeight="1" spans="1:4">
      <c r="A11" s="106" t="s">
        <v>3265</v>
      </c>
      <c r="B11" s="89" t="s">
        <v>3266</v>
      </c>
      <c r="C11" s="98">
        <f>SUM(C12:C13)</f>
        <v>69925</v>
      </c>
      <c r="D11" s="98">
        <f>SUM(D12:D13)</f>
        <v>69925</v>
      </c>
    </row>
    <row r="12" s="81" customFormat="1" ht="25" customHeight="1" spans="1:4">
      <c r="A12" s="107" t="s">
        <v>3261</v>
      </c>
      <c r="B12" s="89" t="s">
        <v>3267</v>
      </c>
      <c r="C12" s="98">
        <v>5955</v>
      </c>
      <c r="D12" s="98">
        <v>5955</v>
      </c>
    </row>
    <row r="13" s="81" customFormat="1" ht="25" customHeight="1" spans="1:4">
      <c r="A13" s="107" t="s">
        <v>3263</v>
      </c>
      <c r="B13" s="89" t="s">
        <v>3268</v>
      </c>
      <c r="C13" s="98">
        <v>63970</v>
      </c>
      <c r="D13" s="98">
        <v>63970</v>
      </c>
    </row>
    <row r="14" s="81" customFormat="1" ht="25" customHeight="1" spans="1:4">
      <c r="A14" s="106" t="s">
        <v>3269</v>
      </c>
      <c r="B14" s="89" t="s">
        <v>3270</v>
      </c>
      <c r="C14" s="98">
        <f>SUM(C15:C16)</f>
        <v>8595.81</v>
      </c>
      <c r="D14" s="98">
        <f>SUM(D15:D16)</f>
        <v>8595.81</v>
      </c>
    </row>
    <row r="15" s="81" customFormat="1" ht="25" customHeight="1" spans="1:4">
      <c r="A15" s="107" t="s">
        <v>3261</v>
      </c>
      <c r="B15" s="89" t="s">
        <v>3271</v>
      </c>
      <c r="C15" s="98">
        <v>3345.37</v>
      </c>
      <c r="D15" s="98">
        <v>3345.37</v>
      </c>
    </row>
    <row r="16" s="81" customFormat="1" ht="25" customHeight="1" spans="1:4">
      <c r="A16" s="107" t="s">
        <v>3263</v>
      </c>
      <c r="B16" s="89" t="s">
        <v>3272</v>
      </c>
      <c r="C16" s="98">
        <v>5250.44</v>
      </c>
      <c r="D16" s="98">
        <v>5250.44</v>
      </c>
    </row>
    <row r="17" s="81" customFormat="1" ht="25" customHeight="1" spans="1:4">
      <c r="A17" s="106" t="s">
        <v>3273</v>
      </c>
      <c r="B17" s="89" t="s">
        <v>3274</v>
      </c>
      <c r="C17" s="98">
        <f>SUM(C18,C21)</f>
        <v>11940</v>
      </c>
      <c r="D17" s="98">
        <f>SUM(D18,D21)</f>
        <v>11940</v>
      </c>
    </row>
    <row r="18" s="81" customFormat="1" ht="25" customHeight="1" spans="1:4">
      <c r="A18" s="107" t="s">
        <v>3261</v>
      </c>
      <c r="B18" s="89" t="s">
        <v>3275</v>
      </c>
      <c r="C18" s="98">
        <f>SUM(C19:C20)</f>
        <v>9840</v>
      </c>
      <c r="D18" s="98">
        <f>SUM(D19:D20)</f>
        <v>9840</v>
      </c>
    </row>
    <row r="19" s="81" customFormat="1" ht="25" customHeight="1" spans="1:4">
      <c r="A19" s="107" t="s">
        <v>3276</v>
      </c>
      <c r="B19" s="89"/>
      <c r="C19" s="98">
        <v>8946</v>
      </c>
      <c r="D19" s="98">
        <v>8946</v>
      </c>
    </row>
    <row r="20" s="81" customFormat="1" ht="25" customHeight="1" spans="1:4">
      <c r="A20" s="107" t="s">
        <v>3277</v>
      </c>
      <c r="B20" s="89" t="s">
        <v>3278</v>
      </c>
      <c r="C20" s="98">
        <v>894</v>
      </c>
      <c r="D20" s="98">
        <v>894</v>
      </c>
    </row>
    <row r="21" s="81" customFormat="1" ht="25" customHeight="1" spans="1:4">
      <c r="A21" s="107" t="s">
        <v>3263</v>
      </c>
      <c r="B21" s="89" t="s">
        <v>3279</v>
      </c>
      <c r="C21" s="98">
        <f>SUM(C22:C23)</f>
        <v>2100</v>
      </c>
      <c r="D21" s="98">
        <f>SUM(D22:D23)</f>
        <v>2100</v>
      </c>
    </row>
    <row r="22" s="81" customFormat="1" ht="25" customHeight="1" spans="1:4">
      <c r="A22" s="107" t="s">
        <v>3276</v>
      </c>
      <c r="B22" s="89"/>
      <c r="C22" s="98">
        <v>1800</v>
      </c>
      <c r="D22" s="98">
        <v>1800</v>
      </c>
    </row>
    <row r="23" s="81" customFormat="1" ht="25" customHeight="1" spans="1:4">
      <c r="A23" s="107" t="s">
        <v>3280</v>
      </c>
      <c r="B23" s="89" t="s">
        <v>3281</v>
      </c>
      <c r="C23" s="98">
        <v>300</v>
      </c>
      <c r="D23" s="98">
        <v>300</v>
      </c>
    </row>
    <row r="24" s="81" customFormat="1" ht="25" customHeight="1" spans="1:4">
      <c r="A24" s="106" t="s">
        <v>3282</v>
      </c>
      <c r="B24" s="89" t="s">
        <v>3283</v>
      </c>
      <c r="C24" s="98">
        <f>SUM(C25:C26)</f>
        <v>9662.56</v>
      </c>
      <c r="D24" s="98">
        <f>SUM(D25:D26)</f>
        <v>9662.56</v>
      </c>
    </row>
    <row r="25" s="81" customFormat="1" ht="25" customHeight="1" spans="1:4">
      <c r="A25" s="107" t="s">
        <v>3261</v>
      </c>
      <c r="B25" s="89" t="s">
        <v>3284</v>
      </c>
      <c r="C25" s="98">
        <v>3376.99</v>
      </c>
      <c r="D25" s="98">
        <v>3376.99</v>
      </c>
    </row>
    <row r="26" s="81" customFormat="1" ht="25" customHeight="1" spans="1:4">
      <c r="A26" s="107" t="s">
        <v>3263</v>
      </c>
      <c r="B26" s="89" t="s">
        <v>3285</v>
      </c>
      <c r="C26" s="98">
        <v>6285.57</v>
      </c>
      <c r="D26" s="98">
        <v>6285.57</v>
      </c>
    </row>
    <row r="27" s="82" customFormat="1" ht="70" customHeight="1" spans="1:4">
      <c r="A27" s="108" t="s">
        <v>3286</v>
      </c>
      <c r="B27" s="108"/>
      <c r="C27" s="108"/>
      <c r="D27" s="108"/>
    </row>
    <row r="28" s="80" customFormat="1" ht="25" customHeight="1" spans="1:4">
      <c r="A28" s="109"/>
      <c r="B28" s="109"/>
      <c r="C28" s="109"/>
      <c r="D28" s="109"/>
    </row>
  </sheetData>
  <mergeCells count="3">
    <mergeCell ref="A3:D3"/>
    <mergeCell ref="A27:D27"/>
    <mergeCell ref="A28:D28"/>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workbookViewId="0">
      <selection activeCell="D19" sqref="D19"/>
    </sheetView>
  </sheetViews>
  <sheetFormatPr defaultColWidth="8.88181818181818" defaultRowHeight="13.75" outlineLevelCol="5"/>
  <cols>
    <col min="1" max="1" width="8.88181818181818" style="80"/>
    <col min="2" max="2" width="49.3818181818182" style="80" customWidth="1"/>
    <col min="3" max="6" width="20.6363636363636" style="80" customWidth="1"/>
    <col min="7" max="16384" width="8.88181818181818" style="80"/>
  </cols>
  <sheetData>
    <row r="1" s="80" customFormat="1" spans="1:1">
      <c r="A1" s="94"/>
    </row>
    <row r="2" s="80" customFormat="1" ht="45" customHeight="1" spans="1:6">
      <c r="A2" s="83" t="s">
        <v>3287</v>
      </c>
      <c r="B2" s="83"/>
      <c r="C2" s="83"/>
      <c r="D2" s="83"/>
      <c r="E2" s="83"/>
      <c r="F2" s="83"/>
    </row>
    <row r="3" s="81" customFormat="1" ht="18" customHeight="1" spans="2:6">
      <c r="B3" s="95" t="s">
        <v>2</v>
      </c>
      <c r="C3" s="96"/>
      <c r="D3" s="96"/>
      <c r="E3" s="96"/>
      <c r="F3" s="96"/>
    </row>
    <row r="4" s="81" customFormat="1" ht="30" customHeight="1" spans="1:6">
      <c r="A4" s="86" t="s">
        <v>4</v>
      </c>
      <c r="B4" s="86"/>
      <c r="C4" s="87" t="s">
        <v>3217</v>
      </c>
      <c r="D4" s="87" t="s">
        <v>3257</v>
      </c>
      <c r="E4" s="87" t="s">
        <v>3258</v>
      </c>
      <c r="F4" s="87" t="s">
        <v>3288</v>
      </c>
    </row>
    <row r="5" s="81" customFormat="1" ht="30" customHeight="1" spans="1:6">
      <c r="A5" s="97" t="s">
        <v>3289</v>
      </c>
      <c r="B5" s="97"/>
      <c r="C5" s="89" t="s">
        <v>3218</v>
      </c>
      <c r="D5" s="98">
        <f>SUM(D6:D7)</f>
        <v>341882</v>
      </c>
      <c r="E5" s="98">
        <f>SUM(E6:E7)</f>
        <v>341882</v>
      </c>
      <c r="F5" s="99"/>
    </row>
    <row r="6" s="81" customFormat="1" ht="30" customHeight="1" spans="1:6">
      <c r="A6" s="100" t="s">
        <v>3290</v>
      </c>
      <c r="B6" s="100"/>
      <c r="C6" s="89" t="s">
        <v>3219</v>
      </c>
      <c r="D6" s="98">
        <v>114782</v>
      </c>
      <c r="E6" s="98">
        <v>114782</v>
      </c>
      <c r="F6" s="99"/>
    </row>
    <row r="7" s="81" customFormat="1" ht="30" customHeight="1" spans="1:6">
      <c r="A7" s="100" t="s">
        <v>3291</v>
      </c>
      <c r="B7" s="100"/>
      <c r="C7" s="89" t="s">
        <v>3220</v>
      </c>
      <c r="D7" s="98">
        <v>227100</v>
      </c>
      <c r="E7" s="98">
        <v>227100</v>
      </c>
      <c r="F7" s="99"/>
    </row>
    <row r="8" s="81" customFormat="1" ht="30" customHeight="1" spans="1:6">
      <c r="A8" s="101" t="s">
        <v>3292</v>
      </c>
      <c r="B8" s="101"/>
      <c r="C8" s="89" t="s">
        <v>3221</v>
      </c>
      <c r="D8" s="99"/>
      <c r="E8" s="99"/>
      <c r="F8" s="99"/>
    </row>
    <row r="9" s="81" customFormat="1" ht="30" customHeight="1" spans="1:6">
      <c r="A9" s="100" t="s">
        <v>3290</v>
      </c>
      <c r="B9" s="100"/>
      <c r="C9" s="89" t="s">
        <v>3222</v>
      </c>
      <c r="D9" s="99"/>
      <c r="E9" s="99"/>
      <c r="F9" s="99"/>
    </row>
    <row r="10" s="81" customFormat="1" ht="30" customHeight="1" spans="1:6">
      <c r="A10" s="100" t="s">
        <v>3291</v>
      </c>
      <c r="B10" s="100"/>
      <c r="C10" s="89" t="s">
        <v>3223</v>
      </c>
      <c r="D10" s="99"/>
      <c r="E10" s="99"/>
      <c r="F10" s="99"/>
    </row>
    <row r="11" s="82" customFormat="1" ht="41" customHeight="1" spans="1:6">
      <c r="A11" s="92" t="s">
        <v>3293</v>
      </c>
      <c r="B11" s="92"/>
      <c r="C11" s="92"/>
      <c r="D11" s="92"/>
      <c r="E11" s="92"/>
      <c r="F11" s="92"/>
    </row>
    <row r="12" ht="36" customHeight="1" spans="1:6">
      <c r="A12" s="93" t="s">
        <v>3294</v>
      </c>
      <c r="B12" s="93"/>
      <c r="C12" s="93"/>
      <c r="D12" s="93"/>
      <c r="E12" s="93"/>
      <c r="F12" s="93"/>
    </row>
    <row r="14" s="80" customFormat="1" ht="18.75" spans="1:1">
      <c r="A14" s="102"/>
    </row>
    <row r="15" s="80" customFormat="1" ht="19" customHeight="1" spans="1:1">
      <c r="A15" s="103"/>
    </row>
    <row r="16" s="80" customFormat="1" ht="29" customHeight="1"/>
    <row r="17" s="80" customFormat="1" ht="29" customHeight="1"/>
    <row r="18" s="80" customFormat="1" ht="29" customHeight="1"/>
    <row r="19" s="80" customFormat="1" ht="29" customHeight="1"/>
    <row r="20" s="80" customFormat="1" ht="30" customHeight="1" spans="1:1">
      <c r="A20" s="103"/>
    </row>
  </sheetData>
  <mergeCells count="10">
    <mergeCell ref="A2:F2"/>
    <mergeCell ref="B3:F3"/>
    <mergeCell ref="A4:B4"/>
    <mergeCell ref="A6:B6"/>
    <mergeCell ref="A7:B7"/>
    <mergeCell ref="A8:B8"/>
    <mergeCell ref="A9:B9"/>
    <mergeCell ref="A10:B10"/>
    <mergeCell ref="A11:F11"/>
    <mergeCell ref="A12:F12"/>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8"/>
  <sheetViews>
    <sheetView workbookViewId="0">
      <selection activeCell="A8" sqref="A8:F8"/>
    </sheetView>
  </sheetViews>
  <sheetFormatPr defaultColWidth="8.88181818181818" defaultRowHeight="13.75" outlineLevelRow="7" outlineLevelCol="5"/>
  <cols>
    <col min="1" max="1" width="8.88181818181818" style="80"/>
    <col min="2" max="6" width="24.2181818181818" style="80" customWidth="1"/>
    <col min="7" max="16384" width="8.88181818181818" style="80"/>
  </cols>
  <sheetData>
    <row r="1" s="80" customFormat="1" ht="24" customHeight="1"/>
    <row r="2" s="80" customFormat="1" ht="26" spans="1:6">
      <c r="A2" s="83" t="s">
        <v>3295</v>
      </c>
      <c r="B2" s="84"/>
      <c r="C2" s="84"/>
      <c r="D2" s="84"/>
      <c r="E2" s="84"/>
      <c r="F2" s="84"/>
    </row>
    <row r="3" s="80" customFormat="1" ht="23" customHeight="1" spans="1:6">
      <c r="A3" s="85" t="s">
        <v>3296</v>
      </c>
      <c r="B3" s="85"/>
      <c r="C3" s="85"/>
      <c r="D3" s="85"/>
      <c r="E3" s="85"/>
      <c r="F3" s="85"/>
    </row>
    <row r="4" s="81" customFormat="1" ht="30" customHeight="1" spans="1:6">
      <c r="A4" s="86" t="s">
        <v>3297</v>
      </c>
      <c r="B4" s="87" t="s">
        <v>3171</v>
      </c>
      <c r="C4" s="87" t="s">
        <v>3298</v>
      </c>
      <c r="D4" s="87" t="s">
        <v>3299</v>
      </c>
      <c r="E4" s="87" t="s">
        <v>3300</v>
      </c>
      <c r="F4" s="87" t="s">
        <v>3301</v>
      </c>
    </row>
    <row r="5" s="81" customFormat="1" ht="45" customHeight="1" spans="1:6">
      <c r="A5" s="88">
        <v>1</v>
      </c>
      <c r="B5" s="89"/>
      <c r="C5" s="90"/>
      <c r="D5" s="91"/>
      <c r="E5" s="91"/>
      <c r="F5" s="91"/>
    </row>
    <row r="6" s="81" customFormat="1" ht="45" customHeight="1" spans="1:6">
      <c r="A6" s="88">
        <v>2</v>
      </c>
      <c r="B6" s="89"/>
      <c r="C6" s="90"/>
      <c r="D6" s="91"/>
      <c r="E6" s="91"/>
      <c r="F6" s="91"/>
    </row>
    <row r="7" s="82" customFormat="1" ht="33" customHeight="1" spans="1:6">
      <c r="A7" s="92" t="s">
        <v>3302</v>
      </c>
      <c r="B7" s="92"/>
      <c r="C7" s="92"/>
      <c r="D7" s="92"/>
      <c r="E7" s="92"/>
      <c r="F7" s="92"/>
    </row>
    <row r="8" ht="36" customHeight="1" spans="1:6">
      <c r="A8" s="93" t="s">
        <v>3303</v>
      </c>
      <c r="B8" s="93"/>
      <c r="C8" s="93"/>
      <c r="D8" s="93"/>
      <c r="E8" s="93"/>
      <c r="F8" s="93"/>
    </row>
  </sheetData>
  <mergeCells count="9">
    <mergeCell ref="A2:F2"/>
    <mergeCell ref="A3:F3"/>
    <mergeCell ref="A7:F7"/>
    <mergeCell ref="A8:F8"/>
    <mergeCell ref="B5:B6"/>
    <mergeCell ref="C5:C6"/>
    <mergeCell ref="D5:D6"/>
    <mergeCell ref="E5:E6"/>
    <mergeCell ref="F5:F6"/>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02"/>
  <sheetViews>
    <sheetView workbookViewId="0">
      <pane ySplit="5" topLeftCell="A6" activePane="bottomLeft" state="frozen"/>
      <selection/>
      <selection pane="bottomLeft" activeCell="A2" sqref="A2:J2"/>
    </sheetView>
  </sheetViews>
  <sheetFormatPr defaultColWidth="8" defaultRowHeight="12.75"/>
  <cols>
    <col min="1" max="1" width="25.3818181818182" style="11"/>
    <col min="2" max="2" width="23.7727272727273" style="11" customWidth="1"/>
    <col min="3" max="4" width="20.6363636363636" style="11" customWidth="1"/>
    <col min="5" max="5" width="21.8727272727273" style="11" customWidth="1"/>
    <col min="6" max="6" width="14.3363636363636" style="11" customWidth="1"/>
    <col min="7" max="7" width="24.5" style="11" customWidth="1"/>
    <col min="8" max="9" width="13.3363636363636" style="11" customWidth="1"/>
    <col min="10" max="10" width="15.4454545454545" style="11" customWidth="1"/>
    <col min="11" max="16384" width="8" style="11"/>
  </cols>
  <sheetData>
    <row r="2" s="11" customFormat="1" ht="39" customHeight="1" spans="1:10">
      <c r="A2" s="15" t="s">
        <v>3304</v>
      </c>
      <c r="B2" s="15"/>
      <c r="C2" s="15"/>
      <c r="D2" s="15"/>
      <c r="E2" s="15"/>
      <c r="F2" s="15"/>
      <c r="G2" s="15"/>
      <c r="H2" s="15"/>
      <c r="I2" s="15"/>
      <c r="J2" s="15"/>
    </row>
    <row r="3" s="11" customFormat="1" ht="23" customHeight="1" spans="1:1">
      <c r="A3" s="16"/>
    </row>
    <row r="4" s="12" customFormat="1" ht="44.25" customHeight="1" spans="1:10">
      <c r="A4" s="17" t="s">
        <v>3305</v>
      </c>
      <c r="B4" s="17" t="s">
        <v>3306</v>
      </c>
      <c r="C4" s="17" t="s">
        <v>3307</v>
      </c>
      <c r="D4" s="17" t="s">
        <v>3308</v>
      </c>
      <c r="E4" s="17" t="s">
        <v>3309</v>
      </c>
      <c r="F4" s="17" t="s">
        <v>3310</v>
      </c>
      <c r="G4" s="17" t="s">
        <v>3311</v>
      </c>
      <c r="H4" s="17" t="s">
        <v>3312</v>
      </c>
      <c r="I4" s="17" t="s">
        <v>3313</v>
      </c>
      <c r="J4" s="17" t="s">
        <v>3314</v>
      </c>
    </row>
    <row r="5" s="11" customFormat="1" ht="17.75" spans="1:10">
      <c r="A5" s="18">
        <v>1</v>
      </c>
      <c r="B5" s="18">
        <v>2</v>
      </c>
      <c r="C5" s="18">
        <v>3</v>
      </c>
      <c r="D5" s="18">
        <v>4</v>
      </c>
      <c r="E5" s="18">
        <v>5</v>
      </c>
      <c r="F5" s="18">
        <v>6</v>
      </c>
      <c r="G5" s="18">
        <v>7</v>
      </c>
      <c r="H5" s="18">
        <v>8</v>
      </c>
      <c r="I5" s="18">
        <v>9</v>
      </c>
      <c r="J5" s="18">
        <v>10</v>
      </c>
    </row>
    <row r="6" s="11" customFormat="1" ht="36" customHeight="1" spans="1:10">
      <c r="A6" s="19" t="s">
        <v>3315</v>
      </c>
      <c r="B6" s="19"/>
      <c r="C6" s="19"/>
      <c r="D6" s="19"/>
      <c r="E6" s="18"/>
      <c r="F6" s="18"/>
      <c r="G6" s="18"/>
      <c r="H6" s="18"/>
      <c r="I6" s="18"/>
      <c r="J6" s="18"/>
    </row>
    <row r="7" s="11" customFormat="1" ht="36" customHeight="1" spans="1:10">
      <c r="A7" s="20" t="s">
        <v>3316</v>
      </c>
      <c r="B7" s="20" t="s">
        <v>3317</v>
      </c>
      <c r="C7" s="20" t="s">
        <v>3318</v>
      </c>
      <c r="D7" s="21" t="s">
        <v>3319</v>
      </c>
      <c r="E7" s="21" t="s">
        <v>3320</v>
      </c>
      <c r="F7" s="21" t="s">
        <v>3321</v>
      </c>
      <c r="G7" s="21" t="s">
        <v>3322</v>
      </c>
      <c r="H7" s="21" t="s">
        <v>3323</v>
      </c>
      <c r="I7" s="21" t="s">
        <v>3324</v>
      </c>
      <c r="J7" s="21" t="s">
        <v>3325</v>
      </c>
    </row>
    <row r="8" s="11" customFormat="1" ht="36" customHeight="1" spans="1:10">
      <c r="A8" s="22"/>
      <c r="B8" s="22"/>
      <c r="C8" s="23"/>
      <c r="D8" s="21" t="s">
        <v>3326</v>
      </c>
      <c r="E8" s="21" t="s">
        <v>3327</v>
      </c>
      <c r="F8" s="21" t="s">
        <v>3328</v>
      </c>
      <c r="G8" s="21" t="s">
        <v>3329</v>
      </c>
      <c r="H8" s="21" t="s">
        <v>3330</v>
      </c>
      <c r="I8" s="21" t="s">
        <v>3324</v>
      </c>
      <c r="J8" s="21" t="s">
        <v>3331</v>
      </c>
    </row>
    <row r="9" s="13" customFormat="1" ht="36" customHeight="1" spans="1:10">
      <c r="A9" s="22"/>
      <c r="B9" s="22"/>
      <c r="C9" s="22" t="s">
        <v>3332</v>
      </c>
      <c r="D9" s="21" t="s">
        <v>3333</v>
      </c>
      <c r="E9" s="21" t="s">
        <v>3334</v>
      </c>
      <c r="F9" s="21" t="s">
        <v>3321</v>
      </c>
      <c r="G9" s="21" t="s">
        <v>3335</v>
      </c>
      <c r="H9" s="21" t="s">
        <v>3336</v>
      </c>
      <c r="I9" s="21" t="s">
        <v>3337</v>
      </c>
      <c r="J9" s="21" t="s">
        <v>3338</v>
      </c>
    </row>
    <row r="10" s="11" customFormat="1" ht="36" customHeight="1" spans="1:10">
      <c r="A10" s="22"/>
      <c r="B10" s="22"/>
      <c r="C10" s="23"/>
      <c r="D10" s="21" t="s">
        <v>3339</v>
      </c>
      <c r="E10" s="21" t="s">
        <v>3340</v>
      </c>
      <c r="F10" s="21" t="s">
        <v>3321</v>
      </c>
      <c r="G10" s="21" t="s">
        <v>3335</v>
      </c>
      <c r="H10" s="21" t="s">
        <v>3336</v>
      </c>
      <c r="I10" s="21" t="s">
        <v>3337</v>
      </c>
      <c r="J10" s="21" t="s">
        <v>3338</v>
      </c>
    </row>
    <row r="11" s="11" customFormat="1" ht="36" customHeight="1" spans="1:10">
      <c r="A11" s="23"/>
      <c r="B11" s="23"/>
      <c r="C11" s="21" t="s">
        <v>3341</v>
      </c>
      <c r="D11" s="21" t="s">
        <v>3342</v>
      </c>
      <c r="E11" s="21" t="s">
        <v>3343</v>
      </c>
      <c r="F11" s="21" t="s">
        <v>3328</v>
      </c>
      <c r="G11" s="21" t="s">
        <v>3344</v>
      </c>
      <c r="H11" s="21" t="s">
        <v>3345</v>
      </c>
      <c r="I11" s="21" t="s">
        <v>3324</v>
      </c>
      <c r="J11" s="21" t="s">
        <v>3346</v>
      </c>
    </row>
    <row r="12" s="11" customFormat="1" ht="36" customHeight="1" spans="1:10">
      <c r="A12" s="24" t="s">
        <v>3347</v>
      </c>
      <c r="B12" s="24"/>
      <c r="C12" s="24"/>
      <c r="D12" s="24"/>
      <c r="E12" s="24"/>
      <c r="F12" s="24"/>
      <c r="G12" s="24"/>
      <c r="H12" s="24"/>
      <c r="I12" s="24"/>
      <c r="J12" s="24"/>
    </row>
    <row r="13" s="14" customFormat="1" ht="36" customHeight="1" spans="1:10">
      <c r="A13" s="25" t="s">
        <v>3348</v>
      </c>
      <c r="B13" s="26" t="s">
        <v>3349</v>
      </c>
      <c r="C13" s="27" t="s">
        <v>3350</v>
      </c>
      <c r="D13" s="28" t="s">
        <v>3351</v>
      </c>
      <c r="E13" s="29" t="s">
        <v>3352</v>
      </c>
      <c r="F13" s="30" t="s">
        <v>3353</v>
      </c>
      <c r="G13" s="30">
        <v>1</v>
      </c>
      <c r="H13" s="30" t="s">
        <v>3354</v>
      </c>
      <c r="I13" s="30" t="s">
        <v>3355</v>
      </c>
      <c r="J13" s="63" t="s">
        <v>3352</v>
      </c>
    </row>
    <row r="14" s="14" customFormat="1" ht="36" customHeight="1" spans="1:10">
      <c r="A14" s="31"/>
      <c r="B14" s="32"/>
      <c r="C14" s="27"/>
      <c r="D14" s="28" t="s">
        <v>3356</v>
      </c>
      <c r="E14" s="29" t="s">
        <v>3357</v>
      </c>
      <c r="F14" s="30" t="s">
        <v>3358</v>
      </c>
      <c r="G14" s="30" t="s">
        <v>3359</v>
      </c>
      <c r="H14" s="30" t="s">
        <v>3345</v>
      </c>
      <c r="I14" s="30" t="s">
        <v>3355</v>
      </c>
      <c r="J14" s="63" t="s">
        <v>3360</v>
      </c>
    </row>
    <row r="15" s="14" customFormat="1" ht="36" customHeight="1" spans="1:10">
      <c r="A15" s="31"/>
      <c r="B15" s="32"/>
      <c r="C15" s="28" t="s">
        <v>3361</v>
      </c>
      <c r="D15" s="28" t="s">
        <v>3362</v>
      </c>
      <c r="E15" s="29" t="s">
        <v>3363</v>
      </c>
      <c r="F15" s="30" t="s">
        <v>3358</v>
      </c>
      <c r="G15" s="30" t="s">
        <v>3364</v>
      </c>
      <c r="H15" s="30" t="s">
        <v>3345</v>
      </c>
      <c r="I15" s="30" t="s">
        <v>3355</v>
      </c>
      <c r="J15" s="63" t="s">
        <v>3365</v>
      </c>
    </row>
    <row r="16" s="14" customFormat="1" ht="36" customHeight="1" spans="1:10">
      <c r="A16" s="33"/>
      <c r="B16" s="34"/>
      <c r="C16" s="28" t="s">
        <v>3366</v>
      </c>
      <c r="D16" s="28" t="s">
        <v>3367</v>
      </c>
      <c r="E16" s="29" t="s">
        <v>3368</v>
      </c>
      <c r="F16" s="30" t="s">
        <v>3358</v>
      </c>
      <c r="G16" s="30" t="s">
        <v>3359</v>
      </c>
      <c r="H16" s="30" t="s">
        <v>3345</v>
      </c>
      <c r="I16" s="30" t="s">
        <v>3355</v>
      </c>
      <c r="J16" s="63" t="s">
        <v>3369</v>
      </c>
    </row>
    <row r="17" s="14" customFormat="1" ht="36" customHeight="1" spans="1:10">
      <c r="A17" s="19" t="s">
        <v>3370</v>
      </c>
      <c r="B17" s="35"/>
      <c r="C17" s="35"/>
      <c r="D17" s="35"/>
      <c r="E17" s="36"/>
      <c r="F17" s="36"/>
      <c r="G17" s="36"/>
      <c r="H17" s="36"/>
      <c r="I17" s="36"/>
      <c r="J17" s="36"/>
    </row>
    <row r="18" s="14" customFormat="1" ht="36" customHeight="1" spans="1:10">
      <c r="A18" s="37" t="s">
        <v>3371</v>
      </c>
      <c r="B18" s="38" t="s">
        <v>3372</v>
      </c>
      <c r="C18" s="37" t="s">
        <v>3318</v>
      </c>
      <c r="D18" s="37" t="s">
        <v>3319</v>
      </c>
      <c r="E18" s="39" t="s">
        <v>3373</v>
      </c>
      <c r="F18" s="39" t="s">
        <v>3328</v>
      </c>
      <c r="G18" s="39" t="s">
        <v>3374</v>
      </c>
      <c r="H18" s="39" t="s">
        <v>3375</v>
      </c>
      <c r="I18" s="21" t="s">
        <v>3324</v>
      </c>
      <c r="J18" s="39" t="s">
        <v>3376</v>
      </c>
    </row>
    <row r="19" s="14" customFormat="1" ht="36" customHeight="1" spans="1:10">
      <c r="A19" s="40"/>
      <c r="B19" s="41"/>
      <c r="C19" s="40"/>
      <c r="D19" s="42"/>
      <c r="E19" s="39" t="s">
        <v>3377</v>
      </c>
      <c r="F19" s="39" t="s">
        <v>3321</v>
      </c>
      <c r="G19" s="39" t="s">
        <v>3378</v>
      </c>
      <c r="H19" s="39" t="s">
        <v>3323</v>
      </c>
      <c r="I19" s="21" t="s">
        <v>3324</v>
      </c>
      <c r="J19" s="39" t="s">
        <v>3377</v>
      </c>
    </row>
    <row r="20" s="14" customFormat="1" ht="36" customHeight="1" spans="1:10">
      <c r="A20" s="40"/>
      <c r="B20" s="41"/>
      <c r="C20" s="40"/>
      <c r="D20" s="21" t="s">
        <v>3379</v>
      </c>
      <c r="E20" s="39" t="s">
        <v>3380</v>
      </c>
      <c r="F20" s="39" t="s">
        <v>3321</v>
      </c>
      <c r="G20" s="39" t="s">
        <v>3381</v>
      </c>
      <c r="H20" s="39" t="s">
        <v>3345</v>
      </c>
      <c r="I20" s="21" t="s">
        <v>3324</v>
      </c>
      <c r="J20" s="39" t="s">
        <v>3382</v>
      </c>
    </row>
    <row r="21" s="14" customFormat="1" ht="36" customHeight="1" spans="1:10">
      <c r="A21" s="40"/>
      <c r="B21" s="41"/>
      <c r="C21" s="40"/>
      <c r="D21" s="37" t="s">
        <v>3326</v>
      </c>
      <c r="E21" s="39" t="s">
        <v>3383</v>
      </c>
      <c r="F21" s="39" t="s">
        <v>3321</v>
      </c>
      <c r="G21" s="39" t="s">
        <v>3384</v>
      </c>
      <c r="H21" s="39" t="s">
        <v>3345</v>
      </c>
      <c r="I21" s="21" t="s">
        <v>3324</v>
      </c>
      <c r="J21" s="39" t="s">
        <v>3385</v>
      </c>
    </row>
    <row r="22" s="14" customFormat="1" ht="36" customHeight="1" spans="1:10">
      <c r="A22" s="40"/>
      <c r="B22" s="41"/>
      <c r="C22" s="42"/>
      <c r="D22" s="42"/>
      <c r="E22" s="39" t="s">
        <v>3386</v>
      </c>
      <c r="F22" s="39" t="s">
        <v>3321</v>
      </c>
      <c r="G22" s="39" t="s">
        <v>3387</v>
      </c>
      <c r="H22" s="39" t="s">
        <v>3345</v>
      </c>
      <c r="I22" s="21" t="s">
        <v>3324</v>
      </c>
      <c r="J22" s="39" t="s">
        <v>3388</v>
      </c>
    </row>
    <row r="23" s="14" customFormat="1" ht="36" customHeight="1" spans="1:10">
      <c r="A23" s="40"/>
      <c r="B23" s="41"/>
      <c r="C23" s="21" t="s">
        <v>3332</v>
      </c>
      <c r="D23" s="43" t="s">
        <v>3389</v>
      </c>
      <c r="E23" s="39" t="s">
        <v>3390</v>
      </c>
      <c r="F23" s="39" t="s">
        <v>3328</v>
      </c>
      <c r="G23" s="39" t="s">
        <v>3391</v>
      </c>
      <c r="H23" s="39" t="s">
        <v>3336</v>
      </c>
      <c r="I23" s="39" t="s">
        <v>3337</v>
      </c>
      <c r="J23" s="39" t="s">
        <v>3392</v>
      </c>
    </row>
    <row r="24" s="14" customFormat="1" ht="36" customHeight="1" spans="1:10">
      <c r="A24" s="42"/>
      <c r="B24" s="44"/>
      <c r="C24" s="21" t="s">
        <v>3341</v>
      </c>
      <c r="D24" s="43" t="s">
        <v>3342</v>
      </c>
      <c r="E24" s="39" t="s">
        <v>3393</v>
      </c>
      <c r="F24" s="39" t="s">
        <v>3328</v>
      </c>
      <c r="G24" s="39" t="s">
        <v>3394</v>
      </c>
      <c r="H24" s="39" t="s">
        <v>3345</v>
      </c>
      <c r="I24" s="21" t="s">
        <v>3324</v>
      </c>
      <c r="J24" s="39" t="s">
        <v>3395</v>
      </c>
    </row>
    <row r="25" s="14" customFormat="1" ht="36" customHeight="1" spans="1:10">
      <c r="A25" s="45" t="s">
        <v>3396</v>
      </c>
      <c r="B25" s="26" t="s">
        <v>3397</v>
      </c>
      <c r="C25" s="45" t="s">
        <v>3318</v>
      </c>
      <c r="D25" s="46" t="s">
        <v>3319</v>
      </c>
      <c r="E25" s="46" t="s">
        <v>3398</v>
      </c>
      <c r="F25" s="39" t="s">
        <v>3321</v>
      </c>
      <c r="G25" s="46" t="s">
        <v>3399</v>
      </c>
      <c r="H25" s="46" t="s">
        <v>3345</v>
      </c>
      <c r="I25" s="21" t="s">
        <v>3324</v>
      </c>
      <c r="J25" s="46" t="s">
        <v>3400</v>
      </c>
    </row>
    <row r="26" s="14" customFormat="1" ht="36" customHeight="1" spans="1:10">
      <c r="A26" s="47"/>
      <c r="B26" s="48"/>
      <c r="C26" s="49"/>
      <c r="D26" s="46" t="s">
        <v>3379</v>
      </c>
      <c r="E26" s="46" t="s">
        <v>3401</v>
      </c>
      <c r="F26" s="46" t="s">
        <v>3321</v>
      </c>
      <c r="G26" s="46" t="s">
        <v>3402</v>
      </c>
      <c r="H26" s="46" t="s">
        <v>3345</v>
      </c>
      <c r="I26" s="21" t="s">
        <v>3324</v>
      </c>
      <c r="J26" s="46" t="s">
        <v>3403</v>
      </c>
    </row>
    <row r="27" s="14" customFormat="1" ht="36" customHeight="1" spans="1:10">
      <c r="A27" s="47"/>
      <c r="B27" s="48"/>
      <c r="C27" s="45" t="s">
        <v>3332</v>
      </c>
      <c r="D27" s="46" t="s">
        <v>3333</v>
      </c>
      <c r="E27" s="46" t="s">
        <v>3404</v>
      </c>
      <c r="F27" s="39" t="s">
        <v>3328</v>
      </c>
      <c r="G27" s="46" t="s">
        <v>3405</v>
      </c>
      <c r="H27" s="46" t="s">
        <v>3345</v>
      </c>
      <c r="I27" s="21" t="s">
        <v>3324</v>
      </c>
      <c r="J27" s="46" t="s">
        <v>3404</v>
      </c>
    </row>
    <row r="28" s="14" customFormat="1" ht="36" customHeight="1" spans="1:10">
      <c r="A28" s="47"/>
      <c r="B28" s="48"/>
      <c r="C28" s="49"/>
      <c r="D28" s="46" t="s">
        <v>3389</v>
      </c>
      <c r="E28" s="46" t="s">
        <v>3406</v>
      </c>
      <c r="F28" s="39" t="s">
        <v>3328</v>
      </c>
      <c r="G28" s="46" t="s">
        <v>3407</v>
      </c>
      <c r="H28" s="46" t="s">
        <v>3345</v>
      </c>
      <c r="I28" s="21" t="s">
        <v>3324</v>
      </c>
      <c r="J28" s="46" t="s">
        <v>3406</v>
      </c>
    </row>
    <row r="29" s="14" customFormat="1" ht="36" customHeight="1" spans="1:10">
      <c r="A29" s="49"/>
      <c r="B29" s="50"/>
      <c r="C29" s="46" t="s">
        <v>3341</v>
      </c>
      <c r="D29" s="39" t="s">
        <v>3342</v>
      </c>
      <c r="E29" s="46" t="s">
        <v>3408</v>
      </c>
      <c r="F29" s="39" t="s">
        <v>3328</v>
      </c>
      <c r="G29" s="46" t="s">
        <v>3409</v>
      </c>
      <c r="H29" s="46" t="s">
        <v>3345</v>
      </c>
      <c r="I29" s="21" t="s">
        <v>3324</v>
      </c>
      <c r="J29" s="46" t="s">
        <v>3410</v>
      </c>
    </row>
    <row r="30" s="14" customFormat="1" ht="36" customHeight="1" spans="1:10">
      <c r="A30" s="51" t="s">
        <v>3411</v>
      </c>
      <c r="B30" s="51" t="s">
        <v>3412</v>
      </c>
      <c r="C30" s="51" t="s">
        <v>3318</v>
      </c>
      <c r="D30" s="51" t="s">
        <v>3319</v>
      </c>
      <c r="E30" s="52" t="s">
        <v>3413</v>
      </c>
      <c r="F30" s="53" t="s">
        <v>3321</v>
      </c>
      <c r="G30" s="53">
        <v>456.67</v>
      </c>
      <c r="H30" s="52" t="s">
        <v>3323</v>
      </c>
      <c r="I30" s="52" t="s">
        <v>3324</v>
      </c>
      <c r="J30" s="52" t="s">
        <v>3414</v>
      </c>
    </row>
    <row r="31" s="14" customFormat="1" ht="36" customHeight="1" spans="1:10">
      <c r="A31" s="54"/>
      <c r="B31" s="54"/>
      <c r="C31" s="55"/>
      <c r="D31" s="52" t="s">
        <v>3326</v>
      </c>
      <c r="E31" s="52" t="s">
        <v>3415</v>
      </c>
      <c r="F31" s="52" t="s">
        <v>3416</v>
      </c>
      <c r="G31" s="53" t="s">
        <v>3417</v>
      </c>
      <c r="H31" s="52" t="s">
        <v>3418</v>
      </c>
      <c r="I31" s="52" t="s">
        <v>3324</v>
      </c>
      <c r="J31" s="52" t="s">
        <v>3419</v>
      </c>
    </row>
    <row r="32" s="14" customFormat="1" ht="36" customHeight="1" spans="1:10">
      <c r="A32" s="54"/>
      <c r="B32" s="54"/>
      <c r="C32" s="51" t="s">
        <v>3332</v>
      </c>
      <c r="D32" s="51" t="s">
        <v>3420</v>
      </c>
      <c r="E32" s="52" t="s">
        <v>3421</v>
      </c>
      <c r="F32" s="53" t="s">
        <v>3321</v>
      </c>
      <c r="G32" s="53" t="s">
        <v>3422</v>
      </c>
      <c r="H32" s="53" t="s">
        <v>3345</v>
      </c>
      <c r="I32" s="52" t="s">
        <v>3324</v>
      </c>
      <c r="J32" s="52" t="s">
        <v>3423</v>
      </c>
    </row>
    <row r="33" s="14" customFormat="1" ht="36" customHeight="1" spans="1:10">
      <c r="A33" s="54"/>
      <c r="B33" s="54"/>
      <c r="C33" s="55"/>
      <c r="D33" s="55"/>
      <c r="E33" s="52" t="s">
        <v>3424</v>
      </c>
      <c r="F33" s="53" t="s">
        <v>3328</v>
      </c>
      <c r="G33" s="53" t="s">
        <v>3359</v>
      </c>
      <c r="H33" s="53" t="s">
        <v>3345</v>
      </c>
      <c r="I33" s="52" t="s">
        <v>3324</v>
      </c>
      <c r="J33" s="52" t="s">
        <v>3425</v>
      </c>
    </row>
    <row r="34" s="14" customFormat="1" ht="35" customHeight="1" spans="1:10">
      <c r="A34" s="54"/>
      <c r="B34" s="54"/>
      <c r="C34" s="51" t="s">
        <v>3341</v>
      </c>
      <c r="D34" s="52" t="s">
        <v>3426</v>
      </c>
      <c r="E34" s="52" t="s">
        <v>3427</v>
      </c>
      <c r="F34" s="53" t="s">
        <v>3328</v>
      </c>
      <c r="G34" s="53" t="s">
        <v>3359</v>
      </c>
      <c r="H34" s="53" t="s">
        <v>3345</v>
      </c>
      <c r="I34" s="52" t="s">
        <v>3324</v>
      </c>
      <c r="J34" s="52" t="s">
        <v>3428</v>
      </c>
    </row>
    <row r="35" s="14" customFormat="1" ht="35" customHeight="1" spans="1:10">
      <c r="A35" s="56" t="s">
        <v>3429</v>
      </c>
      <c r="B35" s="21"/>
      <c r="C35" s="43"/>
      <c r="D35" s="43"/>
      <c r="E35" s="39"/>
      <c r="F35" s="39"/>
      <c r="G35" s="39"/>
      <c r="H35" s="39"/>
      <c r="I35" s="39"/>
      <c r="J35" s="39"/>
    </row>
    <row r="36" s="14" customFormat="1" ht="35" customHeight="1" spans="1:10">
      <c r="A36" s="39" t="s">
        <v>3430</v>
      </c>
      <c r="B36" s="21" t="s">
        <v>3431</v>
      </c>
      <c r="C36" s="39" t="s">
        <v>3318</v>
      </c>
      <c r="D36" s="39" t="s">
        <v>3319</v>
      </c>
      <c r="E36" s="39" t="s">
        <v>3432</v>
      </c>
      <c r="F36" s="39" t="s">
        <v>3416</v>
      </c>
      <c r="G36" s="57" t="s">
        <v>3433</v>
      </c>
      <c r="H36" s="39" t="s">
        <v>3434</v>
      </c>
      <c r="I36" s="39" t="s">
        <v>3324</v>
      </c>
      <c r="J36" s="39" t="s">
        <v>3435</v>
      </c>
    </row>
    <row r="37" s="14" customFormat="1" ht="35" customHeight="1" spans="1:10">
      <c r="A37" s="39"/>
      <c r="B37" s="21"/>
      <c r="C37" s="39"/>
      <c r="D37" s="39"/>
      <c r="E37" s="39" t="s">
        <v>3436</v>
      </c>
      <c r="F37" s="39" t="s">
        <v>3416</v>
      </c>
      <c r="G37" s="57" t="s">
        <v>3437</v>
      </c>
      <c r="H37" s="58" t="s">
        <v>3438</v>
      </c>
      <c r="I37" s="39" t="s">
        <v>3324</v>
      </c>
      <c r="J37" s="39" t="s">
        <v>3439</v>
      </c>
    </row>
    <row r="38" s="14" customFormat="1" ht="35" customHeight="1" spans="1:10">
      <c r="A38" s="39"/>
      <c r="B38" s="21"/>
      <c r="C38" s="39"/>
      <c r="D38" s="39" t="s">
        <v>3326</v>
      </c>
      <c r="E38" s="39" t="s">
        <v>3440</v>
      </c>
      <c r="F38" s="39" t="s">
        <v>3328</v>
      </c>
      <c r="G38" s="57">
        <v>0.98</v>
      </c>
      <c r="H38" s="39" t="s">
        <v>3345</v>
      </c>
      <c r="I38" s="39" t="s">
        <v>3324</v>
      </c>
      <c r="J38" s="39" t="s">
        <v>3441</v>
      </c>
    </row>
    <row r="39" s="14" customFormat="1" ht="35" customHeight="1" spans="1:10">
      <c r="A39" s="39"/>
      <c r="B39" s="21"/>
      <c r="C39" s="39"/>
      <c r="D39" s="39"/>
      <c r="E39" s="39" t="s">
        <v>3442</v>
      </c>
      <c r="F39" s="39" t="s">
        <v>3328</v>
      </c>
      <c r="G39" s="57">
        <v>0.95</v>
      </c>
      <c r="H39" s="39" t="s">
        <v>3345</v>
      </c>
      <c r="I39" s="39" t="s">
        <v>3324</v>
      </c>
      <c r="J39" s="39" t="s">
        <v>3443</v>
      </c>
    </row>
    <row r="40" s="14" customFormat="1" ht="35" customHeight="1" spans="1:10">
      <c r="A40" s="39"/>
      <c r="B40" s="21"/>
      <c r="C40" s="39" t="s">
        <v>3332</v>
      </c>
      <c r="D40" s="37" t="s">
        <v>3444</v>
      </c>
      <c r="E40" s="39" t="s">
        <v>3445</v>
      </c>
      <c r="F40" s="39" t="s">
        <v>3328</v>
      </c>
      <c r="G40" s="57" t="s">
        <v>3446</v>
      </c>
      <c r="H40" s="39" t="s">
        <v>3345</v>
      </c>
      <c r="I40" s="39" t="s">
        <v>3324</v>
      </c>
      <c r="J40" s="39" t="s">
        <v>3447</v>
      </c>
    </row>
    <row r="41" s="14" customFormat="1" ht="35" customHeight="1" spans="1:10">
      <c r="A41" s="39"/>
      <c r="B41" s="21"/>
      <c r="C41" s="39"/>
      <c r="D41" s="42"/>
      <c r="E41" s="39" t="s">
        <v>3448</v>
      </c>
      <c r="F41" s="39" t="s">
        <v>3328</v>
      </c>
      <c r="G41" s="57" t="s">
        <v>3446</v>
      </c>
      <c r="H41" s="39" t="s">
        <v>3345</v>
      </c>
      <c r="I41" s="39" t="s">
        <v>3324</v>
      </c>
      <c r="J41" s="39" t="s">
        <v>3449</v>
      </c>
    </row>
    <row r="42" s="14" customFormat="1" ht="35" customHeight="1" spans="1:10">
      <c r="A42" s="39"/>
      <c r="B42" s="21"/>
      <c r="C42" s="39" t="s">
        <v>3341</v>
      </c>
      <c r="D42" s="39" t="s">
        <v>3342</v>
      </c>
      <c r="E42" s="39" t="s">
        <v>3450</v>
      </c>
      <c r="F42" s="39" t="s">
        <v>3328</v>
      </c>
      <c r="G42" s="57">
        <v>0.9</v>
      </c>
      <c r="H42" s="39" t="s">
        <v>3345</v>
      </c>
      <c r="I42" s="39" t="s">
        <v>3324</v>
      </c>
      <c r="J42" s="39" t="s">
        <v>3451</v>
      </c>
    </row>
    <row r="43" s="14" customFormat="1" ht="35" customHeight="1" spans="1:10">
      <c r="A43" s="59" t="s">
        <v>3452</v>
      </c>
      <c r="B43" s="23"/>
      <c r="C43" s="39"/>
      <c r="D43" s="39"/>
      <c r="E43" s="39"/>
      <c r="F43" s="39"/>
      <c r="G43" s="57"/>
      <c r="H43" s="39"/>
      <c r="I43" s="39"/>
      <c r="J43" s="39"/>
    </row>
    <row r="44" s="14" customFormat="1" ht="35" customHeight="1" spans="1:10">
      <c r="A44" s="22" t="s">
        <v>3453</v>
      </c>
      <c r="B44" s="40" t="s">
        <v>3454</v>
      </c>
      <c r="C44" s="37" t="s">
        <v>3318</v>
      </c>
      <c r="D44" s="39" t="s">
        <v>3319</v>
      </c>
      <c r="E44" s="39" t="s">
        <v>3455</v>
      </c>
      <c r="F44" s="39" t="s">
        <v>3321</v>
      </c>
      <c r="G44" s="39" t="s">
        <v>3456</v>
      </c>
      <c r="H44" s="39" t="s">
        <v>3457</v>
      </c>
      <c r="I44" s="39" t="s">
        <v>3324</v>
      </c>
      <c r="J44" s="39" t="s">
        <v>3455</v>
      </c>
    </row>
    <row r="45" s="14" customFormat="1" ht="35" customHeight="1" spans="1:10">
      <c r="A45" s="22"/>
      <c r="B45" s="40"/>
      <c r="C45" s="42"/>
      <c r="D45" s="39" t="s">
        <v>3379</v>
      </c>
      <c r="E45" s="39" t="s">
        <v>3458</v>
      </c>
      <c r="F45" s="39" t="s">
        <v>3321</v>
      </c>
      <c r="G45" s="57" t="s">
        <v>3459</v>
      </c>
      <c r="H45" s="39" t="s">
        <v>3345</v>
      </c>
      <c r="I45" s="39" t="s">
        <v>3324</v>
      </c>
      <c r="J45" s="57" t="s">
        <v>3458</v>
      </c>
    </row>
    <row r="46" s="14" customFormat="1" ht="35" customHeight="1" spans="1:10">
      <c r="A46" s="22"/>
      <c r="B46" s="40"/>
      <c r="C46" s="37" t="s">
        <v>3332</v>
      </c>
      <c r="D46" s="37" t="s">
        <v>3389</v>
      </c>
      <c r="E46" s="39" t="s">
        <v>3460</v>
      </c>
      <c r="F46" s="39" t="s">
        <v>3328</v>
      </c>
      <c r="G46" s="39" t="s">
        <v>3461</v>
      </c>
      <c r="H46" s="39" t="s">
        <v>3345</v>
      </c>
      <c r="I46" s="39" t="s">
        <v>3324</v>
      </c>
      <c r="J46" s="39" t="s">
        <v>3460</v>
      </c>
    </row>
    <row r="47" s="14" customFormat="1" ht="35" customHeight="1" spans="1:10">
      <c r="A47" s="22"/>
      <c r="B47" s="40"/>
      <c r="C47" s="42"/>
      <c r="D47" s="42"/>
      <c r="E47" s="39" t="s">
        <v>3462</v>
      </c>
      <c r="F47" s="39" t="s">
        <v>3328</v>
      </c>
      <c r="G47" s="39" t="s">
        <v>3463</v>
      </c>
      <c r="H47" s="39" t="s">
        <v>3345</v>
      </c>
      <c r="I47" s="39" t="s">
        <v>3324</v>
      </c>
      <c r="J47" s="39" t="s">
        <v>3462</v>
      </c>
    </row>
    <row r="48" s="14" customFormat="1" ht="35" customHeight="1" spans="1:10">
      <c r="A48" s="23"/>
      <c r="B48" s="42"/>
      <c r="C48" s="39" t="s">
        <v>3341</v>
      </c>
      <c r="D48" s="39" t="s">
        <v>3342</v>
      </c>
      <c r="E48" s="39" t="s">
        <v>3464</v>
      </c>
      <c r="F48" s="39" t="s">
        <v>3328</v>
      </c>
      <c r="G48" s="39" t="s">
        <v>3465</v>
      </c>
      <c r="H48" s="39" t="s">
        <v>3345</v>
      </c>
      <c r="I48" s="39" t="s">
        <v>3324</v>
      </c>
      <c r="J48" s="39" t="s">
        <v>3466</v>
      </c>
    </row>
    <row r="49" s="14" customFormat="1" ht="35" customHeight="1" spans="1:10">
      <c r="A49" s="60" t="s">
        <v>3467</v>
      </c>
      <c r="B49" s="42"/>
      <c r="C49" s="39"/>
      <c r="D49" s="39"/>
      <c r="E49" s="39"/>
      <c r="F49" s="39"/>
      <c r="G49" s="39"/>
      <c r="H49" s="39"/>
      <c r="I49" s="39"/>
      <c r="J49" s="39"/>
    </row>
    <row r="50" s="14" customFormat="1" ht="35" customHeight="1" spans="1:10">
      <c r="A50" s="40" t="s">
        <v>3468</v>
      </c>
      <c r="B50" s="22" t="s">
        <v>3469</v>
      </c>
      <c r="C50" s="37" t="s">
        <v>3318</v>
      </c>
      <c r="D50" s="39" t="s">
        <v>3319</v>
      </c>
      <c r="E50" s="39" t="s">
        <v>3470</v>
      </c>
      <c r="F50" s="39" t="s">
        <v>3321</v>
      </c>
      <c r="G50" s="39" t="s">
        <v>3471</v>
      </c>
      <c r="H50" s="39" t="s">
        <v>3472</v>
      </c>
      <c r="I50" s="39" t="s">
        <v>3324</v>
      </c>
      <c r="J50" s="39" t="s">
        <v>3473</v>
      </c>
    </row>
    <row r="51" s="14" customFormat="1" ht="35" customHeight="1" spans="1:10">
      <c r="A51" s="40"/>
      <c r="B51" s="22"/>
      <c r="C51" s="40"/>
      <c r="D51" s="39" t="s">
        <v>3379</v>
      </c>
      <c r="E51" s="39" t="s">
        <v>3474</v>
      </c>
      <c r="F51" s="39" t="s">
        <v>3321</v>
      </c>
      <c r="G51" s="61">
        <v>1</v>
      </c>
      <c r="H51" s="39" t="s">
        <v>3345</v>
      </c>
      <c r="I51" s="39" t="s">
        <v>3324</v>
      </c>
      <c r="J51" s="39" t="s">
        <v>3475</v>
      </c>
    </row>
    <row r="52" s="14" customFormat="1" ht="35" customHeight="1" spans="1:10">
      <c r="A52" s="40"/>
      <c r="B52" s="22"/>
      <c r="C52" s="42"/>
      <c r="D52" s="39" t="s">
        <v>3326</v>
      </c>
      <c r="E52" s="39" t="s">
        <v>3476</v>
      </c>
      <c r="F52" s="39" t="s">
        <v>3321</v>
      </c>
      <c r="G52" s="61">
        <v>1</v>
      </c>
      <c r="H52" s="39" t="s">
        <v>3345</v>
      </c>
      <c r="I52" s="39" t="s">
        <v>3324</v>
      </c>
      <c r="J52" s="39" t="s">
        <v>3477</v>
      </c>
    </row>
    <row r="53" s="14" customFormat="1" ht="35" customHeight="1" spans="1:10">
      <c r="A53" s="40"/>
      <c r="B53" s="22"/>
      <c r="C53" s="39" t="s">
        <v>3332</v>
      </c>
      <c r="D53" s="39" t="s">
        <v>3389</v>
      </c>
      <c r="E53" s="39" t="s">
        <v>3478</v>
      </c>
      <c r="F53" s="39" t="s">
        <v>3328</v>
      </c>
      <c r="G53" s="61">
        <v>0.9</v>
      </c>
      <c r="H53" s="39" t="s">
        <v>3345</v>
      </c>
      <c r="I53" s="39" t="s">
        <v>3324</v>
      </c>
      <c r="J53" s="39" t="s">
        <v>3479</v>
      </c>
    </row>
    <row r="54" s="14" customFormat="1" ht="35" customHeight="1" spans="1:10">
      <c r="A54" s="42"/>
      <c r="B54" s="23"/>
      <c r="C54" s="39" t="s">
        <v>3341</v>
      </c>
      <c r="D54" s="39" t="s">
        <v>3342</v>
      </c>
      <c r="E54" s="39" t="s">
        <v>3480</v>
      </c>
      <c r="F54" s="39" t="s">
        <v>3328</v>
      </c>
      <c r="G54" s="61">
        <v>0.9</v>
      </c>
      <c r="H54" s="39" t="s">
        <v>3345</v>
      </c>
      <c r="I54" s="39" t="s">
        <v>3324</v>
      </c>
      <c r="J54" s="39" t="s">
        <v>3481</v>
      </c>
    </row>
    <row r="55" s="14" customFormat="1" ht="35" customHeight="1" spans="1:10">
      <c r="A55" s="24" t="s">
        <v>3482</v>
      </c>
      <c r="B55" s="24"/>
      <c r="C55" s="24"/>
      <c r="D55" s="24"/>
      <c r="E55" s="24"/>
      <c r="F55" s="24"/>
      <c r="G55" s="24"/>
      <c r="H55" s="24"/>
      <c r="I55" s="24"/>
      <c r="J55" s="24"/>
    </row>
    <row r="56" s="14" customFormat="1" ht="35" customHeight="1" spans="1:10">
      <c r="A56" s="45" t="s">
        <v>3483</v>
      </c>
      <c r="B56" s="45" t="s">
        <v>3484</v>
      </c>
      <c r="C56" s="45" t="s">
        <v>3318</v>
      </c>
      <c r="D56" s="45" t="s">
        <v>3319</v>
      </c>
      <c r="E56" s="29" t="s">
        <v>3485</v>
      </c>
      <c r="F56" s="29" t="s">
        <v>3416</v>
      </c>
      <c r="G56" s="29" t="s">
        <v>3486</v>
      </c>
      <c r="H56" s="29" t="s">
        <v>3487</v>
      </c>
      <c r="I56" s="39" t="s">
        <v>3324</v>
      </c>
      <c r="J56" s="29" t="s">
        <v>3488</v>
      </c>
    </row>
    <row r="57" s="14" customFormat="1" ht="35" customHeight="1" spans="1:10">
      <c r="A57" s="47"/>
      <c r="B57" s="47"/>
      <c r="C57" s="47"/>
      <c r="D57" s="49"/>
      <c r="E57" s="29" t="s">
        <v>3489</v>
      </c>
      <c r="F57" s="29" t="s">
        <v>3328</v>
      </c>
      <c r="G57" s="62">
        <v>0.95</v>
      </c>
      <c r="H57" s="29" t="s">
        <v>3345</v>
      </c>
      <c r="I57" s="39" t="s">
        <v>3324</v>
      </c>
      <c r="J57" s="29" t="s">
        <v>3490</v>
      </c>
    </row>
    <row r="58" s="14" customFormat="1" ht="35" customHeight="1" spans="1:10">
      <c r="A58" s="47"/>
      <c r="B58" s="47"/>
      <c r="C58" s="47"/>
      <c r="D58" s="45" t="s">
        <v>3379</v>
      </c>
      <c r="E58" s="29" t="s">
        <v>3491</v>
      </c>
      <c r="F58" s="29" t="s">
        <v>3328</v>
      </c>
      <c r="G58" s="62">
        <v>0.7</v>
      </c>
      <c r="H58" s="29" t="s">
        <v>3345</v>
      </c>
      <c r="I58" s="39" t="s">
        <v>3324</v>
      </c>
      <c r="J58" s="29" t="s">
        <v>3492</v>
      </c>
    </row>
    <row r="59" s="14" customFormat="1" ht="35" customHeight="1" spans="1:10">
      <c r="A59" s="47"/>
      <c r="B59" s="47"/>
      <c r="C59" s="47"/>
      <c r="D59" s="49"/>
      <c r="E59" s="29" t="s">
        <v>3493</v>
      </c>
      <c r="F59" s="29" t="s">
        <v>3328</v>
      </c>
      <c r="G59" s="62">
        <v>0.6</v>
      </c>
      <c r="H59" s="29" t="s">
        <v>3345</v>
      </c>
      <c r="I59" s="39" t="s">
        <v>3324</v>
      </c>
      <c r="J59" s="29" t="s">
        <v>3494</v>
      </c>
    </row>
    <row r="60" s="14" customFormat="1" ht="35" customHeight="1" spans="1:10">
      <c r="A60" s="47"/>
      <c r="B60" s="47"/>
      <c r="C60" s="49"/>
      <c r="D60" s="46" t="s">
        <v>3326</v>
      </c>
      <c r="E60" s="29" t="s">
        <v>3495</v>
      </c>
      <c r="F60" s="29" t="s">
        <v>3321</v>
      </c>
      <c r="G60" s="29" t="s">
        <v>3496</v>
      </c>
      <c r="H60" s="29" t="s">
        <v>3487</v>
      </c>
      <c r="I60" s="39" t="s">
        <v>3324</v>
      </c>
      <c r="J60" s="29" t="s">
        <v>3497</v>
      </c>
    </row>
    <row r="61" s="14" customFormat="1" ht="35" customHeight="1" spans="1:10">
      <c r="A61" s="47"/>
      <c r="B61" s="47"/>
      <c r="C61" s="29" t="s">
        <v>3332</v>
      </c>
      <c r="D61" s="29" t="s">
        <v>3389</v>
      </c>
      <c r="E61" s="29" t="s">
        <v>3498</v>
      </c>
      <c r="F61" s="29" t="s">
        <v>3328</v>
      </c>
      <c r="G61" s="62">
        <v>0.1</v>
      </c>
      <c r="H61" s="29" t="s">
        <v>3345</v>
      </c>
      <c r="I61" s="39" t="s">
        <v>3324</v>
      </c>
      <c r="J61" s="29" t="s">
        <v>3498</v>
      </c>
    </row>
    <row r="62" s="14" customFormat="1" ht="35" customHeight="1" spans="1:10">
      <c r="A62" s="49"/>
      <c r="B62" s="49"/>
      <c r="C62" s="29" t="s">
        <v>3341</v>
      </c>
      <c r="D62" s="29" t="s">
        <v>3426</v>
      </c>
      <c r="E62" s="29" t="s">
        <v>3499</v>
      </c>
      <c r="F62" s="29" t="s">
        <v>3328</v>
      </c>
      <c r="G62" s="62">
        <v>0.9</v>
      </c>
      <c r="H62" s="29" t="s">
        <v>3345</v>
      </c>
      <c r="I62" s="39" t="s">
        <v>3324</v>
      </c>
      <c r="J62" s="29" t="s">
        <v>3500</v>
      </c>
    </row>
    <row r="63" s="14" customFormat="1" ht="35" customHeight="1" spans="1:10">
      <c r="A63" s="24" t="s">
        <v>3501</v>
      </c>
      <c r="B63" s="24"/>
      <c r="C63" s="24"/>
      <c r="D63" s="24"/>
      <c r="E63" s="24"/>
      <c r="F63" s="24"/>
      <c r="G63" s="24"/>
      <c r="H63" s="24"/>
      <c r="I63" s="24"/>
      <c r="J63" s="24"/>
    </row>
    <row r="64" s="14" customFormat="1" ht="35" customHeight="1" spans="1:10">
      <c r="A64" s="45" t="s">
        <v>3502</v>
      </c>
      <c r="B64" s="45" t="s">
        <v>3503</v>
      </c>
      <c r="C64" s="45" t="s">
        <v>3318</v>
      </c>
      <c r="D64" s="45" t="s">
        <v>3319</v>
      </c>
      <c r="E64" s="29" t="s">
        <v>3504</v>
      </c>
      <c r="F64" s="29" t="s">
        <v>3321</v>
      </c>
      <c r="G64" s="29" t="s">
        <v>3505</v>
      </c>
      <c r="H64" s="29" t="s">
        <v>3506</v>
      </c>
      <c r="I64" s="39" t="s">
        <v>3324</v>
      </c>
      <c r="J64" s="29" t="s">
        <v>3507</v>
      </c>
    </row>
    <row r="65" s="14" customFormat="1" ht="35" customHeight="1" spans="1:10">
      <c r="A65" s="47"/>
      <c r="B65" s="47"/>
      <c r="C65" s="47"/>
      <c r="D65" s="47"/>
      <c r="E65" s="29" t="s">
        <v>3508</v>
      </c>
      <c r="F65" s="29" t="s">
        <v>3321</v>
      </c>
      <c r="G65" s="29" t="s">
        <v>3509</v>
      </c>
      <c r="H65" s="29" t="s">
        <v>3506</v>
      </c>
      <c r="I65" s="39" t="s">
        <v>3324</v>
      </c>
      <c r="J65" s="29" t="s">
        <v>3510</v>
      </c>
    </row>
    <row r="66" s="14" customFormat="1" ht="35" customHeight="1" spans="1:10">
      <c r="A66" s="47"/>
      <c r="B66" s="47"/>
      <c r="C66" s="47"/>
      <c r="D66" s="47"/>
      <c r="E66" s="29" t="s">
        <v>3511</v>
      </c>
      <c r="F66" s="29" t="s">
        <v>3321</v>
      </c>
      <c r="G66" s="29" t="s">
        <v>3512</v>
      </c>
      <c r="H66" s="29" t="s">
        <v>3375</v>
      </c>
      <c r="I66" s="39" t="s">
        <v>3324</v>
      </c>
      <c r="J66" s="29" t="s">
        <v>3513</v>
      </c>
    </row>
    <row r="67" s="14" customFormat="1" ht="35" customHeight="1" spans="1:10">
      <c r="A67" s="47"/>
      <c r="B67" s="47"/>
      <c r="C67" s="49"/>
      <c r="D67" s="49"/>
      <c r="E67" s="29" t="s">
        <v>3514</v>
      </c>
      <c r="F67" s="29" t="s">
        <v>3321</v>
      </c>
      <c r="G67" s="29" t="s">
        <v>3515</v>
      </c>
      <c r="H67" s="29" t="s">
        <v>3375</v>
      </c>
      <c r="I67" s="39" t="s">
        <v>3324</v>
      </c>
      <c r="J67" s="29" t="s">
        <v>3516</v>
      </c>
    </row>
    <row r="68" s="14" customFormat="1" ht="35" customHeight="1" spans="1:10">
      <c r="A68" s="47"/>
      <c r="B68" s="47"/>
      <c r="C68" s="45" t="s">
        <v>3332</v>
      </c>
      <c r="D68" s="45" t="s">
        <v>3333</v>
      </c>
      <c r="E68" s="29" t="s">
        <v>3517</v>
      </c>
      <c r="F68" s="29" t="s">
        <v>3328</v>
      </c>
      <c r="G68" s="29" t="s">
        <v>3518</v>
      </c>
      <c r="H68" s="29" t="s">
        <v>3323</v>
      </c>
      <c r="I68" s="39" t="s">
        <v>3324</v>
      </c>
      <c r="J68" s="29" t="s">
        <v>3519</v>
      </c>
    </row>
    <row r="69" s="14" customFormat="1" ht="35" customHeight="1" spans="1:10">
      <c r="A69" s="47"/>
      <c r="B69" s="47"/>
      <c r="C69" s="49"/>
      <c r="D69" s="49"/>
      <c r="E69" s="29" t="s">
        <v>3520</v>
      </c>
      <c r="F69" s="29" t="s">
        <v>3328</v>
      </c>
      <c r="G69" s="29" t="s">
        <v>3521</v>
      </c>
      <c r="H69" s="29" t="s">
        <v>3522</v>
      </c>
      <c r="I69" s="39" t="s">
        <v>3324</v>
      </c>
      <c r="J69" s="29" t="s">
        <v>3523</v>
      </c>
    </row>
    <row r="70" s="14" customFormat="1" ht="35" customHeight="1" spans="1:10">
      <c r="A70" s="49"/>
      <c r="B70" s="49"/>
      <c r="C70" s="29" t="s">
        <v>3341</v>
      </c>
      <c r="D70" s="29" t="s">
        <v>3342</v>
      </c>
      <c r="E70" s="29" t="s">
        <v>3408</v>
      </c>
      <c r="F70" s="29" t="s">
        <v>3328</v>
      </c>
      <c r="G70" s="64">
        <v>0.9</v>
      </c>
      <c r="H70" s="29" t="s">
        <v>3345</v>
      </c>
      <c r="I70" s="39" t="s">
        <v>3324</v>
      </c>
      <c r="J70" s="29" t="s">
        <v>3524</v>
      </c>
    </row>
    <row r="71" s="14" customFormat="1" ht="35" customHeight="1" spans="1:10">
      <c r="A71" s="49" t="s">
        <v>3525</v>
      </c>
      <c r="B71" s="49"/>
      <c r="C71" s="29"/>
      <c r="D71" s="29"/>
      <c r="E71" s="29"/>
      <c r="F71" s="29"/>
      <c r="G71" s="29"/>
      <c r="H71" s="29"/>
      <c r="I71" s="39"/>
      <c r="J71" s="29"/>
    </row>
    <row r="72" s="14" customFormat="1" ht="35" customHeight="1" spans="1:10">
      <c r="A72" s="65" t="s">
        <v>3526</v>
      </c>
      <c r="B72" s="66" t="s">
        <v>3527</v>
      </c>
      <c r="C72" s="67" t="s">
        <v>3318</v>
      </c>
      <c r="D72" s="67" t="s">
        <v>3319</v>
      </c>
      <c r="E72" s="68" t="s">
        <v>3528</v>
      </c>
      <c r="F72" s="69" t="s">
        <v>3321</v>
      </c>
      <c r="G72" s="69">
        <v>291.382</v>
      </c>
      <c r="H72" s="69" t="s">
        <v>3529</v>
      </c>
      <c r="I72" s="69" t="s">
        <v>3324</v>
      </c>
      <c r="J72" s="78" t="s">
        <v>3530</v>
      </c>
    </row>
    <row r="73" s="14" customFormat="1" ht="35" customHeight="1" spans="1:10">
      <c r="A73" s="65"/>
      <c r="B73" s="66"/>
      <c r="C73" s="70"/>
      <c r="D73" s="70"/>
      <c r="E73" s="68" t="s">
        <v>3531</v>
      </c>
      <c r="F73" s="69" t="s">
        <v>3321</v>
      </c>
      <c r="G73" s="69">
        <v>446.332</v>
      </c>
      <c r="H73" s="69" t="s">
        <v>3529</v>
      </c>
      <c r="I73" s="69" t="s">
        <v>3324</v>
      </c>
      <c r="J73" s="78" t="s">
        <v>3532</v>
      </c>
    </row>
    <row r="74" s="14" customFormat="1" ht="35" customHeight="1" spans="1:10">
      <c r="A74" s="65"/>
      <c r="B74" s="66"/>
      <c r="C74" s="70"/>
      <c r="D74" s="71"/>
      <c r="E74" s="68" t="s">
        <v>3533</v>
      </c>
      <c r="F74" s="69" t="s">
        <v>3321</v>
      </c>
      <c r="G74" s="69">
        <v>483.959</v>
      </c>
      <c r="H74" s="69" t="s">
        <v>3529</v>
      </c>
      <c r="I74" s="69" t="s">
        <v>3324</v>
      </c>
      <c r="J74" s="78" t="s">
        <v>3534</v>
      </c>
    </row>
    <row r="75" s="14" customFormat="1" ht="35" customHeight="1" spans="1:10">
      <c r="A75" s="72"/>
      <c r="B75" s="73"/>
      <c r="C75" s="71"/>
      <c r="D75" s="69" t="s">
        <v>3379</v>
      </c>
      <c r="E75" s="69" t="s">
        <v>3535</v>
      </c>
      <c r="F75" s="69" t="s">
        <v>3321</v>
      </c>
      <c r="G75" s="69" t="s">
        <v>3536</v>
      </c>
      <c r="H75" s="69" t="s">
        <v>3345</v>
      </c>
      <c r="I75" s="69" t="s">
        <v>3324</v>
      </c>
      <c r="J75" s="79" t="s">
        <v>3537</v>
      </c>
    </row>
    <row r="76" s="14" customFormat="1" ht="35" customHeight="1" spans="1:10">
      <c r="A76" s="72"/>
      <c r="B76" s="73"/>
      <c r="C76" s="69" t="s">
        <v>3332</v>
      </c>
      <c r="D76" s="69" t="s">
        <v>3420</v>
      </c>
      <c r="E76" s="69" t="s">
        <v>3538</v>
      </c>
      <c r="F76" s="69" t="s">
        <v>3321</v>
      </c>
      <c r="G76" s="69" t="s">
        <v>3539</v>
      </c>
      <c r="H76" s="69" t="s">
        <v>3345</v>
      </c>
      <c r="I76" s="69" t="s">
        <v>3337</v>
      </c>
      <c r="J76" s="79" t="s">
        <v>3540</v>
      </c>
    </row>
    <row r="77" s="14" customFormat="1" ht="35" customHeight="1" spans="1:10">
      <c r="A77" s="74"/>
      <c r="B77" s="75"/>
      <c r="C77" s="69" t="s">
        <v>3341</v>
      </c>
      <c r="D77" s="69" t="s">
        <v>3426</v>
      </c>
      <c r="E77" s="69" t="s">
        <v>3541</v>
      </c>
      <c r="F77" s="69" t="s">
        <v>3328</v>
      </c>
      <c r="G77" s="76">
        <v>0.9</v>
      </c>
      <c r="H77" s="69" t="s">
        <v>3345</v>
      </c>
      <c r="I77" s="69" t="s">
        <v>3324</v>
      </c>
      <c r="J77" s="78" t="s">
        <v>3542</v>
      </c>
    </row>
    <row r="78" s="14" customFormat="1" ht="35" customHeight="1" spans="1:10">
      <c r="A78" s="77"/>
      <c r="B78" s="77"/>
      <c r="C78" s="77"/>
      <c r="D78" s="77"/>
      <c r="E78" s="77"/>
      <c r="F78" s="77"/>
      <c r="G78" s="77"/>
      <c r="H78" s="77"/>
      <c r="I78" s="77"/>
      <c r="J78" s="77"/>
    </row>
    <row r="79" s="14" customFormat="1" ht="35" customHeight="1" spans="1:10">
      <c r="A79" s="77"/>
      <c r="B79" s="77"/>
      <c r="C79" s="77"/>
      <c r="D79" s="77"/>
      <c r="E79" s="77"/>
      <c r="F79" s="77"/>
      <c r="G79" s="77"/>
      <c r="H79" s="77"/>
      <c r="I79" s="77"/>
      <c r="J79" s="77"/>
    </row>
    <row r="80" s="14" customFormat="1" ht="35" customHeight="1" spans="1:10">
      <c r="A80" s="77"/>
      <c r="B80" s="77"/>
      <c r="C80" s="77"/>
      <c r="D80" s="77"/>
      <c r="E80" s="77"/>
      <c r="F80" s="77"/>
      <c r="G80" s="77"/>
      <c r="H80" s="77"/>
      <c r="I80" s="77"/>
      <c r="J80" s="77"/>
    </row>
    <row r="81" s="14" customFormat="1" ht="35" customHeight="1" spans="1:10">
      <c r="A81" s="77"/>
      <c r="B81" s="77"/>
      <c r="C81" s="77"/>
      <c r="D81" s="77"/>
      <c r="E81" s="77"/>
      <c r="F81" s="77"/>
      <c r="G81" s="77"/>
      <c r="H81" s="77"/>
      <c r="I81" s="77"/>
      <c r="J81" s="77"/>
    </row>
    <row r="82" s="14" customFormat="1" ht="35" customHeight="1" spans="1:10">
      <c r="A82" s="77"/>
      <c r="B82" s="77"/>
      <c r="C82" s="77"/>
      <c r="D82" s="77"/>
      <c r="E82" s="77"/>
      <c r="F82" s="77"/>
      <c r="G82" s="77"/>
      <c r="H82" s="77"/>
      <c r="I82" s="77"/>
      <c r="J82" s="77"/>
    </row>
    <row r="83" s="14" customFormat="1" ht="35" customHeight="1" spans="1:10">
      <c r="A83" s="77"/>
      <c r="B83" s="77"/>
      <c r="C83" s="77"/>
      <c r="D83" s="77"/>
      <c r="E83" s="77"/>
      <c r="F83" s="77"/>
      <c r="G83" s="77"/>
      <c r="H83" s="77"/>
      <c r="I83" s="77"/>
      <c r="J83" s="77"/>
    </row>
    <row r="84" s="14" customFormat="1" ht="35" customHeight="1" spans="1:10">
      <c r="A84" s="77"/>
      <c r="B84" s="77"/>
      <c r="C84" s="77"/>
      <c r="D84" s="77"/>
      <c r="E84" s="77"/>
      <c r="F84" s="77"/>
      <c r="G84" s="77"/>
      <c r="H84" s="77"/>
      <c r="I84" s="77"/>
      <c r="J84" s="77"/>
    </row>
    <row r="85" s="14" customFormat="1" ht="35" customHeight="1" spans="1:10">
      <c r="A85" s="77"/>
      <c r="B85" s="77"/>
      <c r="C85" s="77"/>
      <c r="D85" s="77"/>
      <c r="E85" s="77"/>
      <c r="F85" s="77"/>
      <c r="G85" s="77"/>
      <c r="H85" s="77"/>
      <c r="I85" s="77"/>
      <c r="J85" s="77"/>
    </row>
    <row r="86" s="14" customFormat="1" ht="35" customHeight="1" spans="1:10">
      <c r="A86" s="77"/>
      <c r="B86" s="77"/>
      <c r="C86" s="77"/>
      <c r="D86" s="77"/>
      <c r="E86" s="77"/>
      <c r="F86" s="77"/>
      <c r="G86" s="77"/>
      <c r="H86" s="77"/>
      <c r="I86" s="77"/>
      <c r="J86" s="77"/>
    </row>
    <row r="87" s="14" customFormat="1" ht="35" customHeight="1" spans="1:10">
      <c r="A87" s="77"/>
      <c r="B87" s="77"/>
      <c r="C87" s="77"/>
      <c r="D87" s="77"/>
      <c r="E87" s="77"/>
      <c r="F87" s="77"/>
      <c r="G87" s="77"/>
      <c r="H87" s="77"/>
      <c r="I87" s="77"/>
      <c r="J87" s="77"/>
    </row>
    <row r="88" s="14" customFormat="1" ht="35" customHeight="1" spans="1:10">
      <c r="A88" s="77"/>
      <c r="B88" s="77"/>
      <c r="C88" s="77"/>
      <c r="D88" s="77"/>
      <c r="E88" s="77"/>
      <c r="F88" s="77"/>
      <c r="G88" s="77"/>
      <c r="H88" s="77"/>
      <c r="I88" s="77"/>
      <c r="J88" s="77"/>
    </row>
    <row r="89" s="14" customFormat="1" ht="35" customHeight="1" spans="1:10">
      <c r="A89" s="77"/>
      <c r="B89" s="77"/>
      <c r="C89" s="77"/>
      <c r="D89" s="77"/>
      <c r="E89" s="77"/>
      <c r="F89" s="77"/>
      <c r="G89" s="77"/>
      <c r="H89" s="77"/>
      <c r="I89" s="77"/>
      <c r="J89" s="77"/>
    </row>
    <row r="90" s="14" customFormat="1" ht="35" customHeight="1" spans="1:10">
      <c r="A90" s="77"/>
      <c r="B90" s="77"/>
      <c r="C90" s="77"/>
      <c r="D90" s="77"/>
      <c r="E90" s="77"/>
      <c r="F90" s="77"/>
      <c r="G90" s="77"/>
      <c r="H90" s="77"/>
      <c r="I90" s="77"/>
      <c r="J90" s="77"/>
    </row>
    <row r="91" s="14" customFormat="1" ht="35" customHeight="1" spans="1:10">
      <c r="A91" s="77"/>
      <c r="B91" s="77"/>
      <c r="C91" s="77"/>
      <c r="D91" s="77"/>
      <c r="E91" s="77"/>
      <c r="F91" s="77"/>
      <c r="G91" s="77"/>
      <c r="H91" s="77"/>
      <c r="I91" s="77"/>
      <c r="J91" s="77"/>
    </row>
    <row r="92" s="14" customFormat="1" ht="35" customHeight="1" spans="1:10">
      <c r="A92" s="77"/>
      <c r="B92" s="77"/>
      <c r="C92" s="11"/>
      <c r="D92" s="11"/>
      <c r="E92" s="11"/>
      <c r="F92" s="11"/>
      <c r="G92" s="11"/>
      <c r="H92" s="11"/>
      <c r="I92" s="11"/>
      <c r="J92" s="11"/>
    </row>
    <row r="93" customFormat="1" ht="13.75" spans="1:10">
      <c r="A93" s="11"/>
      <c r="B93" s="11"/>
      <c r="C93" s="11"/>
      <c r="D93" s="11"/>
      <c r="E93" s="11"/>
      <c r="F93" s="11"/>
      <c r="G93" s="11"/>
      <c r="H93" s="11"/>
      <c r="I93" s="11"/>
      <c r="J93" s="11"/>
    </row>
    <row r="94" customFormat="1" ht="13.75" spans="1:10">
      <c r="A94" s="11"/>
      <c r="B94" s="11"/>
      <c r="C94" s="11"/>
      <c r="D94" s="11"/>
      <c r="E94" s="11"/>
      <c r="F94" s="11"/>
      <c r="G94" s="11"/>
      <c r="H94" s="11"/>
      <c r="I94" s="11"/>
      <c r="J94" s="11"/>
    </row>
    <row r="95" customFormat="1" ht="13.75" spans="1:10">
      <c r="A95" s="11"/>
      <c r="B95" s="11"/>
      <c r="C95" s="11"/>
      <c r="D95" s="11"/>
      <c r="E95" s="11"/>
      <c r="F95" s="11"/>
      <c r="G95" s="11"/>
      <c r="H95" s="11"/>
      <c r="I95" s="11"/>
      <c r="J95" s="11"/>
    </row>
    <row r="96" customFormat="1" ht="13.75" spans="1:10">
      <c r="A96" s="11"/>
      <c r="B96" s="11"/>
      <c r="C96" s="11"/>
      <c r="D96" s="11"/>
      <c r="E96" s="11"/>
      <c r="F96" s="11"/>
      <c r="G96" s="11"/>
      <c r="H96" s="11"/>
      <c r="I96" s="11"/>
      <c r="J96" s="11"/>
    </row>
    <row r="97" customFormat="1" ht="13.75" spans="1:10">
      <c r="A97" s="11"/>
      <c r="B97" s="11"/>
      <c r="C97" s="11"/>
      <c r="D97" s="11"/>
      <c r="E97" s="11"/>
      <c r="F97" s="11"/>
      <c r="G97" s="11"/>
      <c r="H97" s="11"/>
      <c r="I97" s="11"/>
      <c r="J97" s="11"/>
    </row>
    <row r="98" customFormat="1" ht="13.75" spans="1:10">
      <c r="A98" s="11"/>
      <c r="B98" s="11"/>
      <c r="C98" s="11"/>
      <c r="D98" s="11"/>
      <c r="E98" s="11"/>
      <c r="F98" s="11"/>
      <c r="G98" s="11"/>
      <c r="H98" s="11"/>
      <c r="I98" s="11"/>
      <c r="J98" s="11"/>
    </row>
    <row r="99" customFormat="1" ht="13.75" spans="1:10">
      <c r="A99" s="11"/>
      <c r="B99" s="11"/>
      <c r="C99" s="11"/>
      <c r="D99" s="11"/>
      <c r="E99" s="11"/>
      <c r="F99" s="11"/>
      <c r="G99" s="11"/>
      <c r="H99" s="11"/>
      <c r="I99" s="11"/>
      <c r="J99" s="11"/>
    </row>
    <row r="100" customFormat="1" ht="13.75" spans="1:10">
      <c r="A100" s="11"/>
      <c r="B100" s="11"/>
      <c r="C100" s="11"/>
      <c r="D100" s="11"/>
      <c r="E100" s="11"/>
      <c r="F100" s="11"/>
      <c r="G100" s="11"/>
      <c r="H100" s="11"/>
      <c r="I100" s="11"/>
      <c r="J100" s="11"/>
    </row>
    <row r="101" customFormat="1" ht="13.75" spans="1:10">
      <c r="A101" s="11"/>
      <c r="B101" s="11"/>
      <c r="C101" s="11"/>
      <c r="D101" s="11"/>
      <c r="E101" s="11"/>
      <c r="F101" s="11"/>
      <c r="G101" s="11"/>
      <c r="H101" s="11"/>
      <c r="I101" s="11"/>
      <c r="J101" s="11"/>
    </row>
    <row r="102" customFormat="1" ht="13.75" spans="1:10">
      <c r="A102" s="11"/>
      <c r="B102" s="11"/>
      <c r="C102" s="11"/>
      <c r="D102" s="11"/>
      <c r="E102" s="11"/>
      <c r="F102" s="11"/>
      <c r="G102" s="11"/>
      <c r="H102" s="11"/>
      <c r="I102" s="11"/>
      <c r="J102" s="11"/>
    </row>
  </sheetData>
  <mergeCells count="52">
    <mergeCell ref="A2:J2"/>
    <mergeCell ref="A7:A11"/>
    <mergeCell ref="A13:A16"/>
    <mergeCell ref="A18:A24"/>
    <mergeCell ref="A25:A29"/>
    <mergeCell ref="A30:A34"/>
    <mergeCell ref="A36:A42"/>
    <mergeCell ref="A44:A48"/>
    <mergeCell ref="A50:A54"/>
    <mergeCell ref="A56:A62"/>
    <mergeCell ref="A64:A70"/>
    <mergeCell ref="A72:A77"/>
    <mergeCell ref="B7:B11"/>
    <mergeCell ref="B13:B16"/>
    <mergeCell ref="B18:B24"/>
    <mergeCell ref="B25:B29"/>
    <mergeCell ref="B30:B34"/>
    <mergeCell ref="B36:B42"/>
    <mergeCell ref="B44:B48"/>
    <mergeCell ref="B50:B54"/>
    <mergeCell ref="B56:B62"/>
    <mergeCell ref="B64:B70"/>
    <mergeCell ref="B72:B77"/>
    <mergeCell ref="C7:C8"/>
    <mergeCell ref="C9:C10"/>
    <mergeCell ref="C13:C14"/>
    <mergeCell ref="C18:C22"/>
    <mergeCell ref="C25:C26"/>
    <mergeCell ref="C27:C28"/>
    <mergeCell ref="C30:C31"/>
    <mergeCell ref="C32:C33"/>
    <mergeCell ref="C36:C39"/>
    <mergeCell ref="C40:C41"/>
    <mergeCell ref="C44:C45"/>
    <mergeCell ref="C46:C47"/>
    <mergeCell ref="C50:C52"/>
    <mergeCell ref="C56:C60"/>
    <mergeCell ref="C64:C67"/>
    <mergeCell ref="C68:C69"/>
    <mergeCell ref="C72:C75"/>
    <mergeCell ref="D18:D19"/>
    <mergeCell ref="D21:D22"/>
    <mergeCell ref="D32:D33"/>
    <mergeCell ref="D36:D37"/>
    <mergeCell ref="D38:D39"/>
    <mergeCell ref="D40:D41"/>
    <mergeCell ref="D46:D47"/>
    <mergeCell ref="D56:D57"/>
    <mergeCell ref="D58:D59"/>
    <mergeCell ref="D64:D67"/>
    <mergeCell ref="D68:D69"/>
    <mergeCell ref="D72:D74"/>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9"/>
  <sheetViews>
    <sheetView tabSelected="1" topLeftCell="A13" workbookViewId="0">
      <selection activeCell="C14" sqref="C13:C14"/>
    </sheetView>
  </sheetViews>
  <sheetFormatPr defaultColWidth="9" defaultRowHeight="13.75" outlineLevelCol="1"/>
  <cols>
    <col min="1" max="1" width="20.2545454545455" style="1" customWidth="1"/>
    <col min="2" max="2" width="64" style="1" customWidth="1"/>
    <col min="3" max="16384" width="9" style="1"/>
  </cols>
  <sheetData>
    <row r="1" ht="32" customHeight="1" spans="1:2">
      <c r="A1" s="2" t="s">
        <v>3543</v>
      </c>
      <c r="B1" s="2"/>
    </row>
    <row r="3" ht="40" customHeight="1" spans="1:2">
      <c r="A3" s="3" t="s">
        <v>3544</v>
      </c>
      <c r="B3" s="4" t="s">
        <v>3545</v>
      </c>
    </row>
    <row r="4" ht="93" customHeight="1" spans="1:2">
      <c r="A4" s="5" t="s">
        <v>2488</v>
      </c>
      <c r="B4" s="6" t="s">
        <v>3546</v>
      </c>
    </row>
    <row r="5" ht="107" customHeight="1" spans="1:2">
      <c r="A5" s="5" t="s">
        <v>3547</v>
      </c>
      <c r="B5" s="6" t="s">
        <v>3548</v>
      </c>
    </row>
    <row r="6" ht="189" customHeight="1" spans="1:2">
      <c r="A6" s="5" t="s">
        <v>3549</v>
      </c>
      <c r="B6" s="7" t="s">
        <v>3550</v>
      </c>
    </row>
    <row r="7" ht="157" customHeight="1" spans="1:2">
      <c r="A7" s="5" t="s">
        <v>3551</v>
      </c>
      <c r="B7" s="7" t="s">
        <v>3552</v>
      </c>
    </row>
    <row r="8" ht="135" customHeight="1" spans="1:2">
      <c r="A8" s="8" t="s">
        <v>3553</v>
      </c>
      <c r="B8" s="9" t="s">
        <v>3554</v>
      </c>
    </row>
    <row r="9" ht="162" customHeight="1" spans="1:2">
      <c r="A9" s="8" t="s">
        <v>3555</v>
      </c>
      <c r="B9" s="9" t="s">
        <v>3556</v>
      </c>
    </row>
    <row r="10" ht="95" customHeight="1" spans="1:2">
      <c r="A10" s="8" t="s">
        <v>3557</v>
      </c>
      <c r="B10" s="9" t="s">
        <v>3558</v>
      </c>
    </row>
    <row r="11" ht="192" customHeight="1" spans="1:2">
      <c r="A11" s="8" t="s">
        <v>3559</v>
      </c>
      <c r="B11" s="9" t="s">
        <v>3560</v>
      </c>
    </row>
    <row r="12" ht="147" customHeight="1" spans="1:2">
      <c r="A12" s="8" t="s">
        <v>3561</v>
      </c>
      <c r="B12" s="9" t="s">
        <v>3562</v>
      </c>
    </row>
    <row r="13" ht="99" customHeight="1" spans="1:2">
      <c r="A13" s="8" t="s">
        <v>3563</v>
      </c>
      <c r="B13" s="9" t="s">
        <v>3564</v>
      </c>
    </row>
    <row r="14" ht="224" customHeight="1" spans="1:2">
      <c r="A14" s="8" t="s">
        <v>3565</v>
      </c>
      <c r="B14" s="9" t="s">
        <v>3566</v>
      </c>
    </row>
    <row r="15" ht="67" customHeight="1" spans="1:2">
      <c r="A15" s="8" t="s">
        <v>3567</v>
      </c>
      <c r="B15" s="9" t="s">
        <v>3568</v>
      </c>
    </row>
    <row r="16" ht="61" customHeight="1" spans="1:2">
      <c r="A16" s="10" t="s">
        <v>3569</v>
      </c>
      <c r="B16" s="6" t="s">
        <v>3570</v>
      </c>
    </row>
    <row r="17" ht="77" customHeight="1" spans="1:2">
      <c r="A17" s="10" t="s">
        <v>3571</v>
      </c>
      <c r="B17" s="6" t="s">
        <v>3572</v>
      </c>
    </row>
    <row r="18" ht="78" customHeight="1" spans="1:2">
      <c r="A18" s="10" t="s">
        <v>3573</v>
      </c>
      <c r="B18" s="6" t="s">
        <v>3574</v>
      </c>
    </row>
    <row r="19" ht="62" customHeight="1" spans="1:2">
      <c r="A19" s="10" t="s">
        <v>3575</v>
      </c>
      <c r="B19" s="6" t="s">
        <v>3576</v>
      </c>
    </row>
  </sheetData>
  <mergeCells count="1">
    <mergeCell ref="A1:B1"/>
  </mergeCells>
  <conditionalFormatting sqref="A4:A5">
    <cfRule type="expression" dxfId="1" priority="2" stopIfTrue="1">
      <formula>"len($A:$A)=3"</formula>
    </cfRule>
  </conditionalFormatting>
  <conditionalFormatting sqref="A6:A7">
    <cfRule type="expression" dxfId="1" priority="1"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1-1姚安县一般公共预算收入情况表</vt:lpstr>
      <vt:lpstr>1-2姚安县一般公共预算支出情况表</vt:lpstr>
      <vt:lpstr>1-3姚安县县本级一般公共预算收入情况表</vt:lpstr>
      <vt:lpstr>1-4姚安县县本级一般公共预算支出情况表（公开到项级）</vt:lpstr>
      <vt:lpstr>1-5姚安县县本级一般公共预算基本支出情况表（公开到款级）</vt:lpstr>
      <vt:lpstr>1-6姚安县本级一般公共预算支出表（州（市）对下转移支付项目）</vt:lpstr>
      <vt:lpstr>1-7云南省分地区税收返还和转移支付预算表</vt:lpstr>
      <vt:lpstr>1-8姚安县县本级“三公”经费预算财政拨款情况统计表</vt:lpstr>
      <vt:lpstr>2-1姚安县政府性基金预算收入情况表</vt:lpstr>
      <vt:lpstr>2-2姚安县政府性基金预算支出情况表</vt:lpstr>
      <vt:lpstr>2-3姚安县县本级政府性基金预算收入情况表</vt:lpstr>
      <vt:lpstr>2-4姚安县县本级政府性基金预算支出情况表（公开到项级）</vt:lpstr>
      <vt:lpstr>2-5姚安县县本级本级政府性基金支出表（州（市）对下转移支付）</vt:lpstr>
      <vt:lpstr>3-1姚安县国有资本经营收入预算情况表</vt:lpstr>
      <vt:lpstr>3-2姚安县国有资本经营支出预算情况表</vt:lpstr>
      <vt:lpstr>3-3姚安县县本级国有资本经营收入预算情况表</vt:lpstr>
      <vt:lpstr>3-4姚安县县本级国有资本经营支出预算情况表（公开到项级）</vt:lpstr>
      <vt:lpstr>3-5 姚安县县本级国有资本经营预算转移支付表 （分地区）</vt:lpstr>
      <vt:lpstr>3-6 姚安县县本级国有资本经营预算转移支付表（分项目）</vt:lpstr>
      <vt:lpstr>4-1姚安县社会保险基金收入预算情况表</vt:lpstr>
      <vt:lpstr>4-2姚安县社会保险基金支出预算情况表</vt:lpstr>
      <vt:lpstr>4-3姚安县县本级社会保险基金收入预算情况表</vt:lpstr>
      <vt:lpstr>4-4姚安县县本级社会保险基金支出预算情况表</vt:lpstr>
      <vt:lpstr>5-1 姚安县 2024年地方政府债务限额及余额预算情况表</vt:lpstr>
      <vt:lpstr>5-2  姚安县2024年地方政府一般债务余额情况表</vt:lpstr>
      <vt:lpstr>5-3  姚安县本级2024年地方政府一般债务余额情况表</vt:lpstr>
      <vt:lpstr>5-4 姚安县2024年地方政府专项债务余额情况表</vt:lpstr>
      <vt:lpstr>5-5 姚安县本级2024年地方政府专项债务余额情况表（本级）</vt:lpstr>
      <vt:lpstr>5-6 姚安县地方政府债券发行及还本付息情况表</vt:lpstr>
      <vt:lpstr>5-7 姚安县县本级2025年政府专项债务限额和余额情况表</vt:lpstr>
      <vt:lpstr>5-8 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Administrator</cp:lastModifiedBy>
  <dcterms:created xsi:type="dcterms:W3CDTF">2006-09-17T08:00:00Z</dcterms:created>
  <cp:lastPrinted>2020-05-08T18:46:00Z</cp:lastPrinted>
  <dcterms:modified xsi:type="dcterms:W3CDTF">2025-06-11T03:14:06Z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1B3ECCF1328241EEBF4DCA5D159AFF96_13</vt:lpwstr>
  </property>
</Properties>
</file>