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 activeTab="1"/>
  </bookViews>
  <sheets>
    <sheet name="Define" sheetId="15" state="hidden" r:id="rId1"/>
    <sheet name="封面" sheetId="22" r:id="rId2"/>
    <sheet name="目录" sheetId="14" r:id="rId3"/>
    <sheet name="表一" sheetId="4" r:id="rId4"/>
    <sheet name="表二" sheetId="16" r:id="rId5"/>
    <sheet name="表三" sheetId="6" r:id="rId6"/>
    <sheet name="表四" sheetId="31" r:id="rId7"/>
    <sheet name="表五" sheetId="29" r:id="rId8"/>
    <sheet name="表六" sheetId="27" r:id="rId9"/>
    <sheet name="表七" sheetId="28" r:id="rId10"/>
    <sheet name="表八" sheetId="10" r:id="rId11"/>
    <sheet name="表九" sheetId="33" r:id="rId12"/>
    <sheet name="表十" sheetId="30" r:id="rId13"/>
    <sheet name="表十一" sheetId="26" r:id="rId14"/>
    <sheet name="表十二" sheetId="34" r:id="rId15"/>
    <sheet name="表十三" sheetId="35" r:id="rId16"/>
    <sheet name="表十四" sheetId="36" r:id="rId17"/>
  </sheets>
  <externalReferences>
    <externalReference r:id="rId18"/>
  </externalReferences>
  <definedNames>
    <definedName name="A">#REF!</definedName>
    <definedName name="Database" hidden="1">#REF!</definedName>
    <definedName name="_xlnm.Print_Area">#REF!</definedName>
    <definedName name="_xlnm.Print_Titles" localSheetId="3">表一!$1:$4</definedName>
    <definedName name="_xlnm.Print_Titles" localSheetId="4">表二!$1:$4</definedName>
    <definedName name="_xlnm.Print_Titles" localSheetId="5">表三!$1:$4</definedName>
    <definedName name="_xlnm.Print_Titles" localSheetId="8">表六!$1:$4</definedName>
    <definedName name="_xlnm.Print_Titles" localSheetId="9">表七!$1:$4</definedName>
    <definedName name="_xlnm.Print_Titles" localSheetId="10">表八!$1:$4</definedName>
    <definedName name="拨款汇总_合计">SUM([1]汇总!IT1:IV1)</definedName>
    <definedName name="大幅度">#REF!</definedName>
    <definedName name="是">#REF!</definedName>
    <definedName name="_xlnm.Print_Titles" localSheetId="7">表五!$1:$4</definedName>
    <definedName name="_xlnm._FilterDatabase" localSheetId="9" hidden="1">表七!$A$5:$D$202</definedName>
    <definedName name="_xlnm.Print_Titles" localSheetId="6">表四!$1:$4</definedName>
    <definedName name="_xlnm.Print_Titles" localSheetId="11">表九!$1:$4</definedName>
  </definedNames>
  <calcPr calcId="144525"/>
</workbook>
</file>

<file path=xl/sharedStrings.xml><?xml version="1.0" encoding="utf-8"?>
<sst xmlns="http://schemas.openxmlformats.org/spreadsheetml/2006/main" count="960" uniqueCount="537">
  <si>
    <t>ZBMBOOKDIR_S=</t>
  </si>
  <si>
    <t>M:\1.21预算</t>
  </si>
  <si>
    <t>ZBMBOOKDIR_O=</t>
  </si>
  <si>
    <t>ZBMBOOK_S=</t>
  </si>
  <si>
    <t>2011年支出预算表(底).xls</t>
  </si>
  <si>
    <t>ZBMBOOK_O=</t>
  </si>
  <si>
    <t>2011tJ_1(1)(1).20.xls</t>
  </si>
  <si>
    <t>ZBMSHEET_S=</t>
  </si>
  <si>
    <t>一般</t>
  </si>
  <si>
    <t>ZBMSHEET_O=</t>
  </si>
  <si>
    <t>09_10</t>
  </si>
  <si>
    <t>ZBM_ZBMCOLUMN_S=</t>
  </si>
  <si>
    <t>ZBM_ZBMCOLUMN_O=</t>
  </si>
  <si>
    <t>ZBM_CALCCOLUMNS_S=</t>
  </si>
  <si>
    <t>n</t>
  </si>
  <si>
    <t>ZBM_CALCCOLUMNS_O=</t>
  </si>
  <si>
    <t>J</t>
  </si>
  <si>
    <t>附件2：</t>
  </si>
  <si>
    <t>县十八届人大三次
                                                                                    会议文件  （十二附件）</t>
  </si>
  <si>
    <t>姚    安    县</t>
  </si>
  <si>
    <t>2023年地方财政预算执行情况
2024年地方财政预算（草案）</t>
  </si>
  <si>
    <t>姚安县财政局编制</t>
  </si>
  <si>
    <t>目      录</t>
  </si>
  <si>
    <t>表一、2023年姚安县一般公共预算收入执行情况表··············（01）</t>
  </si>
  <si>
    <t>表二、2023年姚安县一般公共预算支出执行情况表··············（02）</t>
  </si>
  <si>
    <t>表三、2023年姚安县政府性基金预算收入执行情况表·············（07）</t>
  </si>
  <si>
    <t>表四、2023年姚安县政府性基金预算支出执行情况表·············（08）</t>
  </si>
  <si>
    <t>表五、2023年姚安县国有资本经营预算收支执行情况表············（10）</t>
  </si>
  <si>
    <t>表六、2024年姚安县一般公共预算收入预算情况表··············（11）</t>
  </si>
  <si>
    <t>表七、2024年姚安县一般公共预算支出预算情况表··············（12）</t>
  </si>
  <si>
    <t>表八、2024年姚安县政府性基金预算收入情况表···············（17）</t>
  </si>
  <si>
    <t>表九、2024年姚安县政府性基金预算支出情况表···············（18）</t>
  </si>
  <si>
    <t>表十、2024年姚安县国有资本经营预算收支情况表··············（20）</t>
  </si>
  <si>
    <t>表十一、2024年姚安县社会保险基金预算收支情况表·············（21）</t>
  </si>
  <si>
    <t>表十二、2023年姚安县政府债务限额和余额情况表··············（22）</t>
  </si>
  <si>
    <t>表十三、2024年姚安县政府债务限额和余额情况表··············（23）</t>
  </si>
  <si>
    <t>表十四、2023年姚安县地方政府债务限额表·················（24）</t>
  </si>
  <si>
    <t>2023年姚安县一般公共预算收入执行情况表</t>
  </si>
  <si>
    <t>表一</t>
  </si>
  <si>
    <t>单位：万元</t>
  </si>
  <si>
    <t>项目</t>
  </si>
  <si>
    <t>2022年
决算数</t>
  </si>
  <si>
    <t>2023年</t>
  </si>
  <si>
    <t>比较</t>
  </si>
  <si>
    <t>预算数</t>
  </si>
  <si>
    <t>执行数</t>
  </si>
  <si>
    <t>比2022年决算数增长％</t>
  </si>
  <si>
    <t>比2023年预算数增长％</t>
  </si>
  <si>
    <t>101 税收收入</t>
  </si>
  <si>
    <t>10101 增值税</t>
  </si>
  <si>
    <t>10103 营业税</t>
  </si>
  <si>
    <t>10104 企业所得税</t>
  </si>
  <si>
    <t>10106 个人所得税</t>
  </si>
  <si>
    <t>10107 资源税</t>
  </si>
  <si>
    <t>10109 城市维护建设税</t>
  </si>
  <si>
    <t>10110 房产税</t>
  </si>
  <si>
    <t>10111 印花税</t>
  </si>
  <si>
    <t>10112 城镇土地使用税</t>
  </si>
  <si>
    <t>10113 土地增值税</t>
  </si>
  <si>
    <t>10114 车船税</t>
  </si>
  <si>
    <t>10118 耕地占用税</t>
  </si>
  <si>
    <t>10119 契税</t>
  </si>
  <si>
    <t>10120 烟叶税</t>
  </si>
  <si>
    <t>10121 环境保护税</t>
  </si>
  <si>
    <t>103 非税收入</t>
  </si>
  <si>
    <t>10302 专项收入</t>
  </si>
  <si>
    <t>10304 行政事业性收费收入</t>
  </si>
  <si>
    <t>10305 罚没收入</t>
  </si>
  <si>
    <t>10306 国有资本经营收入</t>
  </si>
  <si>
    <t>10307 国有资源（资产）有偿使用收入</t>
  </si>
  <si>
    <t>10308 捐赠收入</t>
  </si>
  <si>
    <t>10309 政府住房基金收入</t>
  </si>
  <si>
    <t>10399 其他收入</t>
  </si>
  <si>
    <t>本年收入小计</t>
  </si>
  <si>
    <t xml:space="preserve"> </t>
  </si>
  <si>
    <t>1101101 地方政府一般债务收入</t>
  </si>
  <si>
    <t xml:space="preserve">  11011010101 新增一般债券收入</t>
  </si>
  <si>
    <t xml:space="preserve">  11011010102 再融资一般债券收入</t>
  </si>
  <si>
    <t>110 转移性收入</t>
  </si>
  <si>
    <t>11001 返还性收入</t>
  </si>
  <si>
    <t>11002 一般性转移支付收入</t>
  </si>
  <si>
    <t>11003 专项转移支付收入</t>
  </si>
  <si>
    <t>11008 上年结余收入</t>
  </si>
  <si>
    <t>11009 调入资金</t>
  </si>
  <si>
    <t>11015 动用预算稳定调节基金</t>
  </si>
  <si>
    <t>各项收入合计</t>
  </si>
  <si>
    <t>2023年姚安县一般公共预算支出执行情况表</t>
  </si>
  <si>
    <t>表二</t>
  </si>
  <si>
    <t>201 一般公共服务支出</t>
  </si>
  <si>
    <t>20101 人大事务</t>
  </si>
  <si>
    <t>20102 政协事务</t>
  </si>
  <si>
    <t>20103 政府办公厅（室）及相关机构事务</t>
  </si>
  <si>
    <t>20104 发展与改革事务</t>
  </si>
  <si>
    <t>20105 统计信息事务</t>
  </si>
  <si>
    <t>20106 财政事务</t>
  </si>
  <si>
    <t>20107 税收事务</t>
  </si>
  <si>
    <t>20108 审计事务</t>
  </si>
  <si>
    <t>20110 人力资源事务</t>
  </si>
  <si>
    <t>20111 纪检监察事务</t>
  </si>
  <si>
    <t>20113 商贸事务</t>
  </si>
  <si>
    <t>20114 知识产权事务</t>
  </si>
  <si>
    <t>20115 工商行政管理事务</t>
  </si>
  <si>
    <t>20117 质量技术监督与检验检疫事务</t>
  </si>
  <si>
    <t>20123 民族事务</t>
  </si>
  <si>
    <t>20124 宗教事务</t>
  </si>
  <si>
    <t>20126 档案事务</t>
  </si>
  <si>
    <t>20128 民主党派及工商联事务</t>
  </si>
  <si>
    <t>20129 群众团体事务</t>
  </si>
  <si>
    <t>20131 党委办公厅（室）及相关机构事务</t>
  </si>
  <si>
    <t>20132 组织事务</t>
  </si>
  <si>
    <t>20133 宣传事务</t>
  </si>
  <si>
    <t>20134 统战事务</t>
  </si>
  <si>
    <t>20136 其他共产党事务支出</t>
  </si>
  <si>
    <t>20138 市场监督管理事务</t>
  </si>
  <si>
    <t>20199 其他一般公共服务支出</t>
  </si>
  <si>
    <t>203 国防支出</t>
  </si>
  <si>
    <t>204 公共安全支出</t>
  </si>
  <si>
    <t>20401 武装警察</t>
  </si>
  <si>
    <t>20402 公安</t>
  </si>
  <si>
    <t>20404 检察</t>
  </si>
  <si>
    <t>20405 法院</t>
  </si>
  <si>
    <t>20406 司法</t>
  </si>
  <si>
    <t>20499 其他公共安全支出</t>
  </si>
  <si>
    <t>205 教育支出</t>
  </si>
  <si>
    <t>20501 教育管理事务</t>
  </si>
  <si>
    <t>20502 普通教育</t>
  </si>
  <si>
    <t>20503 职业教育</t>
  </si>
  <si>
    <t>20504 成人教育</t>
  </si>
  <si>
    <t>20507 特殊教育</t>
  </si>
  <si>
    <t>20508 教师进修及干部继续教育</t>
  </si>
  <si>
    <t>20509 教育费附加安排的支出</t>
  </si>
  <si>
    <t>20599 其他教育支出</t>
  </si>
  <si>
    <t>206 科学技术支出</t>
  </si>
  <si>
    <t>20601 科学技术管理事务</t>
  </si>
  <si>
    <t>20602 基础研究</t>
  </si>
  <si>
    <t>20603 应用研究</t>
  </si>
  <si>
    <t>20604 技术研究与开发</t>
  </si>
  <si>
    <t>20605 科技条件与服务</t>
  </si>
  <si>
    <t>20606 社会科学</t>
  </si>
  <si>
    <t>20607 科学技术普及</t>
  </si>
  <si>
    <t>20608 科技交流与合作</t>
  </si>
  <si>
    <t>20609 科技重大专项</t>
  </si>
  <si>
    <t>20699 其他科学技术支出</t>
  </si>
  <si>
    <t>207 文化旅游体育与传媒支出</t>
  </si>
  <si>
    <t>20701 文化和旅游</t>
  </si>
  <si>
    <t>20702 文物</t>
  </si>
  <si>
    <t>20703 体育</t>
  </si>
  <si>
    <t>20706 新闻出版电影</t>
  </si>
  <si>
    <t>20708 广播电视</t>
  </si>
  <si>
    <t>20799 其他文化旅游体育与传媒支出</t>
  </si>
  <si>
    <t>208 社会保障和就业支出</t>
  </si>
  <si>
    <t>20801 人力资源和社会保障管理事务</t>
  </si>
  <si>
    <t>20802 民政管理事务</t>
  </si>
  <si>
    <t>20803 财政对社会保险基金的补助</t>
  </si>
  <si>
    <t>20805 行政事业单位养老支出</t>
  </si>
  <si>
    <t>20806 企业改革补助</t>
  </si>
  <si>
    <t>20807 就业补助</t>
  </si>
  <si>
    <t>20808 抚恤</t>
  </si>
  <si>
    <t>20809 退役安置</t>
  </si>
  <si>
    <t>20810 社会福利</t>
  </si>
  <si>
    <t>20811 残疾人事业</t>
  </si>
  <si>
    <t>20815 自然灾害生活救助</t>
  </si>
  <si>
    <t>20816 红十字事业</t>
  </si>
  <si>
    <t>20819 最低生活保障</t>
  </si>
  <si>
    <t>20820 临时救助</t>
  </si>
  <si>
    <t>20821 特困人员供养</t>
  </si>
  <si>
    <t>20825 其他生活救助</t>
  </si>
  <si>
    <t>20826 财政对基本养老保险基金的补助</t>
  </si>
  <si>
    <t>20828 退役军人管理事务</t>
  </si>
  <si>
    <t>20830 财政代缴社会保险费支出</t>
  </si>
  <si>
    <t>20899 其他社会保障和就业支出</t>
  </si>
  <si>
    <t>210 卫生健康支出</t>
  </si>
  <si>
    <t>21001 卫生健康管理事务</t>
  </si>
  <si>
    <t>21002 公立医院</t>
  </si>
  <si>
    <t>21003 基层医疗卫生机构</t>
  </si>
  <si>
    <t>21004 公共卫生</t>
  </si>
  <si>
    <t>21005 医疗保障</t>
  </si>
  <si>
    <t>21006 中医药</t>
  </si>
  <si>
    <t>21007 计划生育事务</t>
  </si>
  <si>
    <t>21010 食品和药品监督管理事务</t>
  </si>
  <si>
    <t>21011 行政事业单位医疗</t>
  </si>
  <si>
    <t>21012 财政对基本医疗保险基金的补助</t>
  </si>
  <si>
    <t>21013 医疗救助</t>
  </si>
  <si>
    <t>21014 优抚对象医疗</t>
  </si>
  <si>
    <t>21015 医疗保障管理事务</t>
  </si>
  <si>
    <t>21016 老龄卫生健康事务</t>
  </si>
  <si>
    <t>21099 其他医疗卫生支出</t>
  </si>
  <si>
    <t>211 节能环保支出</t>
  </si>
  <si>
    <t>21101 环境保护管理事务</t>
  </si>
  <si>
    <t>21102 环境监测与监察</t>
  </si>
  <si>
    <t>21103 污染防治</t>
  </si>
  <si>
    <t>21104 自然生态保护</t>
  </si>
  <si>
    <t>21105 天然林保护</t>
  </si>
  <si>
    <t>21106 退耕还林还草</t>
  </si>
  <si>
    <t>21110 能源节约利用</t>
  </si>
  <si>
    <t>21111 污染减排</t>
  </si>
  <si>
    <t>21112 可再生能源</t>
  </si>
  <si>
    <t>21113 资源综合利用</t>
  </si>
  <si>
    <t>21114 能源管理事务</t>
  </si>
  <si>
    <t>21199 其他节能环保支出</t>
  </si>
  <si>
    <t>212 城乡社区支出</t>
  </si>
  <si>
    <t>21201 城乡社区管理事务</t>
  </si>
  <si>
    <t>21202 城乡社区规划与管理</t>
  </si>
  <si>
    <t>21203 城乡社区公共设施</t>
  </si>
  <si>
    <t>21205 城乡社区环境卫生</t>
  </si>
  <si>
    <t>21206 建设市场管理与监督</t>
  </si>
  <si>
    <t>21299 其他城乡社区事务支出</t>
  </si>
  <si>
    <t>213 农林水支出</t>
  </si>
  <si>
    <t>21301 农业农村</t>
  </si>
  <si>
    <t>21302 林业和草原</t>
  </si>
  <si>
    <t>21303 水利</t>
  </si>
  <si>
    <t>21305 巩固脱贫衔接乡村振兴</t>
  </si>
  <si>
    <t>21306 农业综合开发</t>
  </si>
  <si>
    <t>21307 农村综合改革</t>
  </si>
  <si>
    <t>21308 普惠金融发展支出</t>
  </si>
  <si>
    <t>21399 其他农林水事务支出</t>
  </si>
  <si>
    <t>214 交通运输支出</t>
  </si>
  <si>
    <t>21401 公路水路运输</t>
  </si>
  <si>
    <t>21404 成品油价格改革对交通运输的补贴</t>
  </si>
  <si>
    <t>21406 车辆购置税支出</t>
  </si>
  <si>
    <t>21499 其他交通运输支出</t>
  </si>
  <si>
    <t>215 资源勘探工业信息等支出</t>
  </si>
  <si>
    <t>21501 资源勘探开发和服务支出</t>
  </si>
  <si>
    <t>21502 制造业</t>
  </si>
  <si>
    <t>21503 建筑业</t>
  </si>
  <si>
    <t>21504 电力监管支出</t>
  </si>
  <si>
    <t>21505 工业和信息产业监管支出</t>
  </si>
  <si>
    <t>21506 安全生产监管</t>
  </si>
  <si>
    <t>21507 国有资产监管</t>
  </si>
  <si>
    <t>21508 支持中小企业发展和管理支出</t>
  </si>
  <si>
    <t>21599 其他资源勘探电力信息等事务支出</t>
  </si>
  <si>
    <t>216 商业服务业等事务支出</t>
  </si>
  <si>
    <t>21602 商业流通事务</t>
  </si>
  <si>
    <t>21605 旅游业管理与服务支出</t>
  </si>
  <si>
    <t>21606 涉外发展服务支出</t>
  </si>
  <si>
    <t>21699 其他商业服务业等事务支出</t>
  </si>
  <si>
    <t>217 金融支出</t>
  </si>
  <si>
    <t>21701 金融部门行政支出</t>
  </si>
  <si>
    <t>21702 金融部门监管支出</t>
  </si>
  <si>
    <t>21705 农村金融发展支出</t>
  </si>
  <si>
    <t>21799 其他金融监管等事务支出</t>
  </si>
  <si>
    <t>218 地震灾后恢复重建支出</t>
  </si>
  <si>
    <t>219 援助其他地区支出</t>
  </si>
  <si>
    <t>220 自然资源海洋气象等支出</t>
  </si>
  <si>
    <t>22001 自然资源事务</t>
  </si>
  <si>
    <t>22003 测绘事务</t>
  </si>
  <si>
    <t>22004 地震事务</t>
  </si>
  <si>
    <t>22005 气象事务</t>
  </si>
  <si>
    <t>22099 其他自然资源海洋气象等支出</t>
  </si>
  <si>
    <t>221 住房保障支出</t>
  </si>
  <si>
    <t>22101 保障性安居工程支出</t>
  </si>
  <si>
    <t>22102 住房改革支出</t>
  </si>
  <si>
    <t>22103 城乡社区住宅</t>
  </si>
  <si>
    <t>222 粮油物资储备事务支出</t>
  </si>
  <si>
    <t>22201 粮油事务</t>
  </si>
  <si>
    <t>22202 物资事务</t>
  </si>
  <si>
    <t>22203 能源储备</t>
  </si>
  <si>
    <t>22204 粮油储备</t>
  </si>
  <si>
    <t>22205 重要商品储备</t>
  </si>
  <si>
    <t>224 灾害防治及应急管理支出</t>
  </si>
  <si>
    <t>22401 应急管理事务</t>
  </si>
  <si>
    <t>22402 消防事务</t>
  </si>
  <si>
    <t>22405 地震事务</t>
  </si>
  <si>
    <t>22406 自然灾害防治</t>
  </si>
  <si>
    <t>22407 自然灾害救灾及恢复重建支出</t>
  </si>
  <si>
    <t>22499 其他灾害防治及应急管理支出</t>
  </si>
  <si>
    <t>227 预备费</t>
  </si>
  <si>
    <t>228 国债还本付息支出</t>
  </si>
  <si>
    <t>229 其他支出</t>
  </si>
  <si>
    <t>232 债务付息支出</t>
  </si>
  <si>
    <t>233 债务发行费用支出</t>
  </si>
  <si>
    <t>本年支出小计</t>
  </si>
  <si>
    <t>231 债务还本支出</t>
  </si>
  <si>
    <t>231030101 通过再融资债券还本支出</t>
  </si>
  <si>
    <t>231030102 通过财政资金还本支出</t>
  </si>
  <si>
    <t>2310399 地方政府其他一般债务还本支出</t>
  </si>
  <si>
    <t>230 转移性支出</t>
  </si>
  <si>
    <t>23001 返还性支出</t>
  </si>
  <si>
    <t>23002 一般性转移支付</t>
  </si>
  <si>
    <t>23006 专项上解支出</t>
  </si>
  <si>
    <t>23008 调出资金</t>
  </si>
  <si>
    <t>23009 年终结余安排支出</t>
  </si>
  <si>
    <t>23015 安排预算稳定调节基金</t>
  </si>
  <si>
    <t>231 债券转贷支出</t>
  </si>
  <si>
    <t>各项支出合计</t>
  </si>
  <si>
    <t>2023年姚安县政府性基金预算收入执行情况表</t>
  </si>
  <si>
    <t>表三</t>
  </si>
  <si>
    <t>2022年决算数</t>
  </si>
  <si>
    <t>1030118 散装水泥专项资金收入</t>
  </si>
  <si>
    <t>1030119 新型墙体材料专项基金收入</t>
  </si>
  <si>
    <t>1030133 新增建设用地土地有偿使用费收入</t>
  </si>
  <si>
    <t>1030135 育林基金收入</t>
  </si>
  <si>
    <t>1030136 森林植被恢复费</t>
  </si>
  <si>
    <t>1030138 地方水利建设基金收入</t>
  </si>
  <si>
    <t>1030142 残疾人就业保障金收入</t>
  </si>
  <si>
    <t>1030143 政府住房基金收入</t>
  </si>
  <si>
    <t>1030146 国有土地收益基金收入</t>
  </si>
  <si>
    <t>1030147 农业土地开发资金收入</t>
  </si>
  <si>
    <t>1030148 国有土地使用权出让收入</t>
  </si>
  <si>
    <t xml:space="preserve">  103014801  土地出让价款收入</t>
  </si>
  <si>
    <t xml:space="preserve">  103014802  补缴的土地价款</t>
  </si>
  <si>
    <t xml:space="preserve">  103014803  划拨土地收入</t>
  </si>
  <si>
    <t xml:space="preserve">  103014898  缴纳新增建设用地土地有偿使用费</t>
  </si>
  <si>
    <t xml:space="preserve">  103014899  其他土地出让收入</t>
  </si>
  <si>
    <t>1030178 污水处理费收入</t>
  </si>
  <si>
    <t>1030199 其他政府性基金收入</t>
  </si>
  <si>
    <t>103100601 土地储备专项债券对应项目专项收入</t>
  </si>
  <si>
    <t>103100602 棚户区改造专项债券对应项目专项收入</t>
  </si>
  <si>
    <t>103109998 其他地方自行试点项目收益专项债券对应项目专项收入</t>
  </si>
  <si>
    <t>11004 政府性基金转移收入</t>
  </si>
  <si>
    <t>1100401 政府性基金补助收入</t>
  </si>
  <si>
    <t>1100402 政府性基金上解收入</t>
  </si>
  <si>
    <t>1100403 抗疫特别国债转移支付收入</t>
  </si>
  <si>
    <t>11011 债务转贷收入</t>
  </si>
  <si>
    <t xml:space="preserve">   11011020101 新增专项债券转贷收入</t>
  </si>
  <si>
    <t xml:space="preserve">   11011020102 再融资专项债券转贷收入</t>
  </si>
  <si>
    <t>2023年姚安县政府性基金预算支出执行情况表</t>
  </si>
  <si>
    <t>表四</t>
  </si>
  <si>
    <t>207 文化体育与传媒</t>
  </si>
  <si>
    <t>20707 国家电影事业发展专项资金安排的支出</t>
  </si>
  <si>
    <t>208 社会保障和就业</t>
  </si>
  <si>
    <t>20822 大中型水库移民后期扶持基金支出</t>
  </si>
  <si>
    <t>20860 残疾人就业保障金支出</t>
  </si>
  <si>
    <t>212 城乡社区事务</t>
  </si>
  <si>
    <t>21207 政府住房基金支出</t>
  </si>
  <si>
    <t>21208 国有土地使用权出让收入安排的支出</t>
  </si>
  <si>
    <t>21209 城市公用事业附加及对应专项债务收入安排的支出</t>
  </si>
  <si>
    <t>21210 国有土地收益基金支出</t>
  </si>
  <si>
    <t>21211 农业土地开发资金支出</t>
  </si>
  <si>
    <t>21212 新增建设用地有偿使用费安排的支出</t>
  </si>
  <si>
    <t>21213 城市基础设施配套费安排的支出</t>
  </si>
  <si>
    <t>21214 其他污水处理费安排的支出</t>
  </si>
  <si>
    <t>21215 土地储备专项债券收入安排的支出</t>
  </si>
  <si>
    <t>21216 棚户区改造专项债券收入安排的支出</t>
  </si>
  <si>
    <t>21217  城市基础设施配套费对应专项债务收入安排的支出</t>
  </si>
  <si>
    <t>213 农林水事务</t>
  </si>
  <si>
    <t>21360 新菜地开发建设基金支出</t>
  </si>
  <si>
    <t>21361 育林基金支出</t>
  </si>
  <si>
    <t xml:space="preserve">  21362 森林植被恢复费安排的支出</t>
  </si>
  <si>
    <t>21363 中央水利建设基金支出</t>
  </si>
  <si>
    <t>21364 地方水利建设基金支出</t>
  </si>
  <si>
    <t>21366 大中型水库库区基金及对应专项债务收入</t>
  </si>
  <si>
    <t>21370 水土保持补偿费安排的支出</t>
  </si>
  <si>
    <t>21369 国家重大水利工程建设基金支出</t>
  </si>
  <si>
    <t>215 资源勘探电力信息等事务</t>
  </si>
  <si>
    <t>21560 散装水泥专项资金支出</t>
  </si>
  <si>
    <t>21561 新型墙体材料专项基金支出</t>
  </si>
  <si>
    <t>216 商业服务业等事务</t>
  </si>
  <si>
    <t>21660 旅游发展基金支出</t>
  </si>
  <si>
    <t>22904  其他政府性基金及对应专项债务收入安排的支出</t>
  </si>
  <si>
    <t>2290402 其他地方自行试点项目收益专项债券收入安排的支出</t>
  </si>
  <si>
    <t>22908 彩票发行销售机构业务安排的支出</t>
  </si>
  <si>
    <t>22960 彩票公益金安排的支出</t>
  </si>
  <si>
    <t>234 抗疫特别国债安排的支出</t>
  </si>
  <si>
    <t xml:space="preserve">  23401 基础设施建设</t>
  </si>
  <si>
    <t xml:space="preserve">  23402 抗疫相关支出</t>
  </si>
  <si>
    <t xml:space="preserve">     2310401 通过财政资金等还本支出</t>
  </si>
  <si>
    <t xml:space="preserve">     2310402 通过再融资债券还本支出</t>
  </si>
  <si>
    <t>23004 政府性基金转移支付</t>
  </si>
  <si>
    <t>2300401 政府性基金补助支出</t>
  </si>
  <si>
    <t>2300402 政府性基金上解支出</t>
  </si>
  <si>
    <t>23009 年终结余</t>
  </si>
  <si>
    <t>2023年姚安县国有资本经营预算收支执行情况表</t>
  </si>
  <si>
    <t>表五</t>
  </si>
  <si>
    <r>
      <rPr>
        <b/>
        <sz val="10"/>
        <rFont val="Times New Roman"/>
        <charset val="0"/>
      </rPr>
      <t>2022</t>
    </r>
    <r>
      <rPr>
        <b/>
        <sz val="10"/>
        <rFont val="宋体"/>
        <charset val="134"/>
      </rPr>
      <t>年决算数</t>
    </r>
  </si>
  <si>
    <r>
      <rPr>
        <b/>
        <sz val="10"/>
        <rFont val="Times New Roman"/>
        <charset val="0"/>
      </rPr>
      <t>2023</t>
    </r>
    <r>
      <rPr>
        <b/>
        <sz val="10"/>
        <rFont val="宋体"/>
        <charset val="134"/>
      </rPr>
      <t>年</t>
    </r>
  </si>
  <si>
    <t>比2022年决算数增长%</t>
  </si>
  <si>
    <t>完成2023年预算数的%</t>
  </si>
  <si>
    <t xml:space="preserve">  利润收入</t>
  </si>
  <si>
    <t xml:space="preserve">  股利、股息收入</t>
  </si>
  <si>
    <t xml:space="preserve">  产权转让收入</t>
  </si>
  <si>
    <t xml:space="preserve">  清算收入</t>
  </si>
  <si>
    <t xml:space="preserve">  其他国有资本经营预算收入</t>
  </si>
  <si>
    <t xml:space="preserve">  转移性收入</t>
  </si>
  <si>
    <t xml:space="preserve">  上年结转</t>
  </si>
  <si>
    <t xml:space="preserve">  账务调整收入</t>
  </si>
  <si>
    <t xml:space="preserve">  解决历史遗留问题及改革成本支出</t>
  </si>
  <si>
    <t xml:space="preserve">  “三供一业”移交补助支出</t>
  </si>
  <si>
    <t xml:space="preserve">  国有企业办职教幼教补助支出</t>
  </si>
  <si>
    <t xml:space="preserve">  国有企业退休人员社会化管理补助支出</t>
  </si>
  <si>
    <t xml:space="preserve">  国有企业改革成本支出</t>
  </si>
  <si>
    <t xml:space="preserve">  离休干部医药费补助支出</t>
  </si>
  <si>
    <t xml:space="preserve">  其他解决历史遗留问题及改革成本支出</t>
  </si>
  <si>
    <t xml:space="preserve">  国有企业资本金注入</t>
  </si>
  <si>
    <t xml:space="preserve">  生态环境保护支出</t>
  </si>
  <si>
    <t xml:space="preserve">  其他国有企业资本金注入</t>
  </si>
  <si>
    <t xml:space="preserve">  国有企业政策性补贴</t>
  </si>
  <si>
    <t xml:space="preserve">  国有企业政策性补贴（项）</t>
  </si>
  <si>
    <t xml:space="preserve">  金融国有资本经营预算支出</t>
  </si>
  <si>
    <t xml:space="preserve">  其他金融国有资本经营预算支出</t>
  </si>
  <si>
    <t xml:space="preserve">  其他国有资本经营预算支出</t>
  </si>
  <si>
    <t xml:space="preserve">  其他国有资本经营预算支出（项）</t>
  </si>
  <si>
    <t xml:space="preserve">  国有资本经营预算转移支付</t>
  </si>
  <si>
    <t xml:space="preserve">  调出资金</t>
  </si>
  <si>
    <t xml:space="preserve">  结转下年</t>
  </si>
  <si>
    <t>2024年姚安县一般公共预算收入预算情况表</t>
  </si>
  <si>
    <t>表六</t>
  </si>
  <si>
    <t>2023年
执行数</t>
  </si>
  <si>
    <t>2024年</t>
  </si>
  <si>
    <t>比上年％</t>
  </si>
  <si>
    <t>10121环境保护税</t>
  </si>
  <si>
    <t xml:space="preserve">   10306 国有资本经营收入</t>
  </si>
  <si>
    <t xml:space="preserve">   11011010101 新增一般债券收入</t>
  </si>
  <si>
    <t xml:space="preserve">   11011010102 再融资一般债券收入</t>
  </si>
  <si>
    <t>2024年姚安县一般公共预算支出预算情况表</t>
  </si>
  <si>
    <t>表七</t>
  </si>
  <si>
    <t>201 一般公共服务</t>
  </si>
  <si>
    <t>203 国防</t>
  </si>
  <si>
    <t>204 公共安全</t>
  </si>
  <si>
    <t>205 教育</t>
  </si>
  <si>
    <t>206 科学技术</t>
  </si>
  <si>
    <t>20704 广播电视</t>
  </si>
  <si>
    <t>20705 新闻出版</t>
  </si>
  <si>
    <t>20827 财政对其他社会保险基金的补助</t>
  </si>
  <si>
    <t>210  卫生健康支出</t>
  </si>
  <si>
    <t>211 节能环保</t>
  </si>
  <si>
    <t>21305 巩固脱贫攻坚成果衔接乡村振兴</t>
  </si>
  <si>
    <t>21399 其他农林水支出</t>
  </si>
  <si>
    <t>214 交通运输</t>
  </si>
  <si>
    <t>216 商业服务业等支出</t>
  </si>
  <si>
    <t>222 粮油物资储备事务</t>
  </si>
  <si>
    <t>2310301 债务还本支出</t>
  </si>
  <si>
    <t>2301101 债券转贷支出</t>
  </si>
  <si>
    <t>2024年姚安县政府性基金预算收入情况表</t>
  </si>
  <si>
    <t>表八</t>
  </si>
  <si>
    <t xml:space="preserve">  103014801 土地出让价款收入</t>
  </si>
  <si>
    <t xml:space="preserve">  103014802 补缴的土地价款</t>
  </si>
  <si>
    <t xml:space="preserve">  103014803 划拨土地收入</t>
  </si>
  <si>
    <t xml:space="preserve">  103014898 缴纳新增建设用地土地有偿使用费</t>
  </si>
  <si>
    <t xml:space="preserve">  103014899 其他土地出让收入</t>
  </si>
  <si>
    <t>10310 专项债券对应项目专项收入</t>
  </si>
  <si>
    <t xml:space="preserve">  103100601 土地储备专项债券对应项目专项收入</t>
  </si>
  <si>
    <t xml:space="preserve">  103100602 棚户区改造专项债券对应项目专项收入</t>
  </si>
  <si>
    <t xml:space="preserve">  103109998 其他地方自行试点项目收益专项债券对应项目专项收入</t>
  </si>
  <si>
    <t xml:space="preserve">  1100401 政府性基金补助收入</t>
  </si>
  <si>
    <t xml:space="preserve">  1100402 政府性基金上解收入</t>
  </si>
  <si>
    <t xml:space="preserve">  1100403 抗疫特别国债转移支付收入</t>
  </si>
  <si>
    <t xml:space="preserve">  11011020101 新增专项债券收入</t>
  </si>
  <si>
    <t xml:space="preserve">  11011020102 再融资专项债券收入</t>
  </si>
  <si>
    <t>2024年姚安县政府性基金预算支出情况表</t>
  </si>
  <si>
    <t>表九</t>
  </si>
  <si>
    <t>207 文化旅游与传媒支出</t>
  </si>
  <si>
    <t>20709 旅游发展基金支出</t>
  </si>
  <si>
    <t>21218 污水处理费对应专项债券收入安排的支出</t>
  </si>
  <si>
    <t>21362 森林植被恢复费安排的支出</t>
  </si>
  <si>
    <t>21366 大中型水库库区基金支出</t>
  </si>
  <si>
    <t>21369  国家重大水利工程建设基金支出</t>
  </si>
  <si>
    <t>22904 其他政府性基金及对应专项债务收入安排的支出</t>
  </si>
  <si>
    <t>23104 地方政府专项债务还本支出</t>
  </si>
  <si>
    <t xml:space="preserve">  2310401 通过财政资金等还本支出</t>
  </si>
  <si>
    <t xml:space="preserve">  2310402 再融资债券资金还本支出</t>
  </si>
  <si>
    <t>23105 抗疫特别国债还本支出</t>
  </si>
  <si>
    <t>23006 政府性基金上解支出</t>
  </si>
  <si>
    <t>23011 债务转贷支出</t>
  </si>
  <si>
    <t>2301115 国有土地使用权出让金债务转贷支出</t>
  </si>
  <si>
    <t>2024年姚安县国有资本经营预算收支情况表</t>
  </si>
  <si>
    <t>表十</t>
  </si>
  <si>
    <r>
      <rPr>
        <b/>
        <sz val="10"/>
        <rFont val="Times New Roman"/>
        <charset val="0"/>
      </rPr>
      <t>2023</t>
    </r>
    <r>
      <rPr>
        <b/>
        <sz val="10"/>
        <rFont val="宋体"/>
        <charset val="134"/>
      </rPr>
      <t>年执行数</t>
    </r>
  </si>
  <si>
    <t xml:space="preserve">  转移性支出</t>
  </si>
  <si>
    <t>2024年姚安县社会保险基金预算收支情况表</t>
  </si>
  <si>
    <t>表十一</t>
  </si>
  <si>
    <t>2023年        预算数</t>
  </si>
  <si>
    <t>比上年执行数％</t>
  </si>
  <si>
    <t>一、收入</t>
  </si>
  <si>
    <t xml:space="preserve">    其中： 1.保险费收入</t>
  </si>
  <si>
    <t xml:space="preserve">           2.利息收入</t>
  </si>
  <si>
    <t xml:space="preserve">           3.财政补贴收入</t>
  </si>
  <si>
    <t xml:space="preserve">           4.上级补助收入</t>
  </si>
  <si>
    <t xml:space="preserve">           5.转移收入</t>
  </si>
  <si>
    <t>二、支出</t>
  </si>
  <si>
    <t xml:space="preserve">    其中： 1.社会保险待遇支出</t>
  </si>
  <si>
    <t xml:space="preserve">           2.上解支出</t>
  </si>
  <si>
    <t xml:space="preserve">           3.转移支出</t>
  </si>
  <si>
    <t>三、本年收支结余</t>
  </si>
  <si>
    <t>四、年末滚存结余</t>
  </si>
  <si>
    <t>2023年姚安县政府债务限额和余额情况表</t>
  </si>
  <si>
    <t>表十二</t>
  </si>
  <si>
    <t> 单位：万元</t>
  </si>
  <si>
    <t>2023年执行数</t>
  </si>
  <si>
    <t>执行数比上年决算数增长%</t>
  </si>
  <si>
    <t>一般债务</t>
  </si>
  <si>
    <t>一、上年末地方政府一般债务余额</t>
  </si>
  <si>
    <t xml:space="preserve">    1.上年末地方一般债务余额</t>
  </si>
  <si>
    <t xml:space="preserve">    2.调增上年一般债务余额</t>
  </si>
  <si>
    <t>二、当年末地方政府一般债务余额限额</t>
  </si>
  <si>
    <t>三、当年地方政府一般债务发行额</t>
  </si>
  <si>
    <t xml:space="preserve">   1.发行新增一般债券</t>
  </si>
  <si>
    <t xml:space="preserve">   2.发行再融资一般债券</t>
  </si>
  <si>
    <t xml:space="preserve">   3.发行置换一般债券</t>
  </si>
  <si>
    <t xml:space="preserve">   4.外国政府及国际金融组织借款</t>
  </si>
  <si>
    <t>四、当年地方政府一般债务还本额</t>
  </si>
  <si>
    <t>五、调减未置换地方政府一般存量债务</t>
  </si>
  <si>
    <t>六、当年末地方政府一般债务余额</t>
  </si>
  <si>
    <t>专项债务</t>
  </si>
  <si>
    <t>一、上年末地方政府专项债务余额</t>
  </si>
  <si>
    <t xml:space="preserve">    1.上年末地方专项债务余额</t>
  </si>
  <si>
    <t xml:space="preserve">    2.调增上年专项债务余额</t>
  </si>
  <si>
    <t>二、当年末地方政府专项债务余额限额</t>
  </si>
  <si>
    <t>三、当年地方政府专项债务发行额</t>
  </si>
  <si>
    <t xml:space="preserve">    1.发行新增专项债券</t>
  </si>
  <si>
    <t xml:space="preserve">    2.发行再融资专项债券</t>
  </si>
  <si>
    <t xml:space="preserve">    3.发行置换专项债券</t>
  </si>
  <si>
    <t>四、当年地方政府专项债务还本额</t>
  </si>
  <si>
    <t>五、当年末地方政府专项债务余额</t>
  </si>
  <si>
    <t>合计</t>
  </si>
  <si>
    <t>一、上年末地方政府债务余额</t>
  </si>
  <si>
    <t>二、当年末地方政府债务余额限额</t>
  </si>
  <si>
    <t>三、当年地方政府债务发行额</t>
  </si>
  <si>
    <t xml:space="preserve">   1.发行新增政府债券</t>
  </si>
  <si>
    <t xml:space="preserve">   2.发行再融资债券</t>
  </si>
  <si>
    <t>四、当年地方政府债务还本额</t>
  </si>
  <si>
    <t>五、调减未置换地方政府存量债务</t>
  </si>
  <si>
    <t>六、当年末地方政府债务余额</t>
  </si>
  <si>
    <t>2024年姚安县政府债务限额和余额情况表</t>
  </si>
  <si>
    <t>表十三</t>
  </si>
  <si>
    <t>2024年预算数</t>
  </si>
  <si>
    <t>预算数比上年执行数增长%</t>
  </si>
  <si>
    <t xml:space="preserve">  1.发行新增一般债券</t>
  </si>
  <si>
    <t xml:space="preserve">  2.发行再融资一般债券</t>
  </si>
  <si>
    <t xml:space="preserve">  3.发行置换一般债券</t>
  </si>
  <si>
    <t xml:space="preserve">  4.外国政府及国际金融组织借款</t>
  </si>
  <si>
    <t xml:space="preserve">  1.发行新增专项债券</t>
  </si>
  <si>
    <t xml:space="preserve">  2.发行再融资专项债券</t>
  </si>
  <si>
    <t xml:space="preserve">  3.发行置换专项债券</t>
  </si>
  <si>
    <t>五、调减未置换地方政府专项存量债务</t>
  </si>
  <si>
    <t>六、当年末地方政府专项债务余额</t>
  </si>
  <si>
    <t xml:space="preserve">  1.发行新增政府债券</t>
  </si>
  <si>
    <t xml:space="preserve">  2.发行再融资债券</t>
  </si>
  <si>
    <t xml:space="preserve">  3.发行置换债券</t>
  </si>
  <si>
    <t>2023年姚安县地方政府债务限额表</t>
  </si>
  <si>
    <t>表十四</t>
  </si>
  <si>
    <t>地  区</t>
  </si>
  <si>
    <t>2022年政府债务限额</t>
  </si>
  <si>
    <t>2023年新增限额</t>
  </si>
  <si>
    <t>2023年收回限额</t>
  </si>
  <si>
    <t>2023年政府债务限额</t>
  </si>
  <si>
    <t>姚安县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</si>
</sst>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_-* #,##0.00_-;\-* #,##0.00_-;_-* &quot;-&quot;??_-;_-@_-"/>
    <numFmt numFmtId="178" formatCode="_-* #,##0_-;\-* #,##0_-;_-* &quot;-&quot;_-;_-@_-"/>
    <numFmt numFmtId="179" formatCode="0_ "/>
    <numFmt numFmtId="180" formatCode="#,##0.00_ "/>
    <numFmt numFmtId="181" formatCode="#,##0_ ;[Red]\-#,##0\ "/>
    <numFmt numFmtId="182" formatCode="0.0%"/>
    <numFmt numFmtId="183" formatCode="_ * #,##0.0_ ;_ * \-#,##0.0_ ;_ * &quot;-&quot;??_ ;_ @_ "/>
    <numFmt numFmtId="184" formatCode="#,##0.0_ "/>
    <numFmt numFmtId="185" formatCode="#,##0_ "/>
    <numFmt numFmtId="186" formatCode="_ &quot;￥&quot;* #,##0.00_ ;_ &quot;￥&quot;* \-#,##0.00_ ;_ &quot;￥&quot;* \-??_ ;_ @_ "/>
    <numFmt numFmtId="187" formatCode="[DBNum1][$-804]General"/>
    <numFmt numFmtId="188" formatCode="[DBNum1][$-804]yyyy&quot;年&quot;m&quot;月&quot;;@"/>
  </numFmts>
  <fonts count="69">
    <font>
      <sz val="12"/>
      <name val="宋体"/>
      <charset val="134"/>
    </font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rgb="FFFF0000"/>
      <name val="宋体"/>
      <charset val="134"/>
      <scheme val="minor"/>
    </font>
    <font>
      <sz val="16"/>
      <color indexed="8"/>
      <name val="方正小标宋简体"/>
      <charset val="134"/>
    </font>
    <font>
      <sz val="16"/>
      <color rgb="FFFF0000"/>
      <name val="方正小标宋简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9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20"/>
      <name val="方正小标宋简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9"/>
      <name val="宋体"/>
      <charset val="134"/>
    </font>
    <font>
      <sz val="10"/>
      <color indexed="9"/>
      <name val="宋体"/>
      <charset val="134"/>
    </font>
    <font>
      <sz val="10"/>
      <color theme="1"/>
      <name val="Times New Roman"/>
      <charset val="0"/>
    </font>
    <font>
      <sz val="11"/>
      <name val="宋体"/>
      <charset val="134"/>
    </font>
    <font>
      <sz val="9"/>
      <name val="宋体"/>
      <charset val="134"/>
    </font>
    <font>
      <sz val="11"/>
      <name val="仿宋_GB2312"/>
      <charset val="134"/>
    </font>
    <font>
      <b/>
      <sz val="10"/>
      <color theme="1"/>
      <name val="Times New Roman"/>
      <charset val="0"/>
    </font>
    <font>
      <sz val="15"/>
      <name val="宋体"/>
      <charset val="134"/>
    </font>
    <font>
      <sz val="19"/>
      <name val="华文中宋"/>
      <charset val="134"/>
    </font>
    <font>
      <sz val="12"/>
      <color indexed="9"/>
      <name val="宋体"/>
      <charset val="134"/>
    </font>
    <font>
      <sz val="24"/>
      <name val="华文中宋"/>
      <charset val="134"/>
    </font>
    <font>
      <sz val="20"/>
      <name val="宋体"/>
      <charset val="134"/>
    </font>
    <font>
      <sz val="14"/>
      <name val="方正黑体简体"/>
      <charset val="134"/>
    </font>
    <font>
      <sz val="12"/>
      <name val="黑体"/>
      <charset val="134"/>
    </font>
    <font>
      <sz val="30"/>
      <name val="方正小标宋简体"/>
      <charset val="134"/>
    </font>
    <font>
      <sz val="30"/>
      <name val="华文中宋"/>
      <charset val="134"/>
    </font>
    <font>
      <sz val="20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7"/>
      <name val="Small Fonts"/>
      <charset val="0"/>
    </font>
    <font>
      <sz val="10"/>
      <name val="MS Sans Serif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4" borderId="1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" borderId="15" applyNumberFormat="0" applyAlignment="0" applyProtection="0">
      <alignment vertical="center"/>
    </xf>
    <xf numFmtId="0" fontId="57" fillId="6" borderId="16" applyNumberFormat="0" applyAlignment="0" applyProtection="0">
      <alignment vertical="center"/>
    </xf>
    <xf numFmtId="0" fontId="58" fillId="6" borderId="15" applyNumberFormat="0" applyAlignment="0" applyProtection="0">
      <alignment vertical="center"/>
    </xf>
    <xf numFmtId="0" fontId="59" fillId="7" borderId="17" applyNumberFormat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37" fontId="6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68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68" fillId="0" borderId="0"/>
    <xf numFmtId="4" fontId="68" fillId="0" borderId="0" applyFont="0" applyFill="0" applyBorder="0" applyAlignment="0" applyProtection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>
      <alignment vertical="center"/>
    </xf>
    <xf numFmtId="43" fontId="6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66" fillId="0" borderId="0">
      <alignment vertical="center"/>
    </xf>
    <xf numFmtId="43" fontId="6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1" fillId="0" borderId="0" xfId="75">
      <alignment vertical="center"/>
    </xf>
    <xf numFmtId="0" fontId="2" fillId="0" borderId="0" xfId="75" applyFont="1">
      <alignment vertical="center"/>
    </xf>
    <xf numFmtId="0" fontId="3" fillId="0" borderId="0" xfId="75" applyFont="1">
      <alignment vertical="center"/>
    </xf>
    <xf numFmtId="0" fontId="3" fillId="0" borderId="0" xfId="75" applyFont="1" applyAlignment="1">
      <alignment vertical="center"/>
    </xf>
    <xf numFmtId="179" fontId="4" fillId="0" borderId="0" xfId="75" applyNumberFormat="1" applyFont="1" applyFill="1" applyAlignment="1">
      <alignment vertical="center"/>
    </xf>
    <xf numFmtId="179" fontId="5" fillId="0" borderId="0" xfId="75" applyNumberFormat="1" applyFont="1" applyFill="1" applyAlignment="1">
      <alignment vertical="center"/>
    </xf>
    <xf numFmtId="179" fontId="6" fillId="0" borderId="0" xfId="75" applyNumberFormat="1" applyFont="1" applyFill="1" applyAlignment="1">
      <alignment horizontal="center" vertical="center" wrapText="1"/>
    </xf>
    <xf numFmtId="179" fontId="7" fillId="0" borderId="0" xfId="75" applyNumberFormat="1" applyFont="1" applyFill="1" applyBorder="1" applyAlignment="1">
      <alignment vertical="center" wrapText="1"/>
    </xf>
    <xf numFmtId="179" fontId="8" fillId="0" borderId="0" xfId="75" applyNumberFormat="1" applyFont="1" applyFill="1" applyAlignment="1">
      <alignment vertical="center"/>
    </xf>
    <xf numFmtId="179" fontId="8" fillId="0" borderId="0" xfId="75" applyNumberFormat="1" applyFont="1" applyFill="1" applyAlignment="1">
      <alignment horizontal="right" vertical="center"/>
    </xf>
    <xf numFmtId="179" fontId="9" fillId="0" borderId="1" xfId="75" applyNumberFormat="1" applyFont="1" applyFill="1" applyBorder="1" applyAlignment="1">
      <alignment horizontal="center" vertical="center" wrapText="1"/>
    </xf>
    <xf numFmtId="179" fontId="10" fillId="0" borderId="1" xfId="75" applyNumberFormat="1" applyFont="1" applyFill="1" applyBorder="1" applyAlignment="1">
      <alignment horizontal="center" vertical="center"/>
    </xf>
    <xf numFmtId="179" fontId="10" fillId="0" borderId="2" xfId="75" applyNumberFormat="1" applyFont="1" applyFill="1" applyBorder="1" applyAlignment="1">
      <alignment horizontal="center" vertical="center"/>
    </xf>
    <xf numFmtId="179" fontId="11" fillId="0" borderId="1" xfId="75" applyNumberFormat="1" applyFont="1" applyFill="1" applyBorder="1" applyAlignment="1">
      <alignment horizontal="center" vertical="center"/>
    </xf>
    <xf numFmtId="180" fontId="8" fillId="0" borderId="1" xfId="76" applyNumberFormat="1" applyFont="1" applyFill="1" applyBorder="1" applyAlignment="1">
      <alignment horizontal="center" vertical="center" wrapText="1"/>
    </xf>
    <xf numFmtId="179" fontId="1" fillId="0" borderId="0" xfId="75" applyNumberFormat="1">
      <alignment vertical="center"/>
    </xf>
    <xf numFmtId="179" fontId="12" fillId="0" borderId="0" xfId="75" applyNumberFormat="1" applyFont="1">
      <alignment vertical="center"/>
    </xf>
    <xf numFmtId="179" fontId="10" fillId="0" borderId="3" xfId="75" applyNumberFormat="1" applyFont="1" applyFill="1" applyBorder="1" applyAlignment="1">
      <alignment horizontal="center" vertical="center"/>
    </xf>
    <xf numFmtId="179" fontId="10" fillId="0" borderId="4" xfId="75" applyNumberFormat="1" applyFont="1" applyFill="1" applyBorder="1" applyAlignment="1">
      <alignment horizontal="center" vertical="center"/>
    </xf>
    <xf numFmtId="179" fontId="13" fillId="0" borderId="5" xfId="75" applyNumberFormat="1" applyFont="1" applyBorder="1" applyAlignment="1">
      <alignment horizontal="center" vertical="center"/>
    </xf>
    <xf numFmtId="179" fontId="13" fillId="0" borderId="6" xfId="75" applyNumberFormat="1" applyFont="1" applyBorder="1" applyAlignment="1">
      <alignment horizontal="center" vertical="center"/>
    </xf>
    <xf numFmtId="179" fontId="13" fillId="0" borderId="7" xfId="75" applyNumberFormat="1" applyFont="1" applyBorder="1" applyAlignment="1">
      <alignment horizontal="center" vertical="center"/>
    </xf>
    <xf numFmtId="180" fontId="12" fillId="0" borderId="1" xfId="76" applyNumberFormat="1" applyFont="1" applyBorder="1" applyAlignment="1">
      <alignment horizontal="center" vertical="center" wrapText="1"/>
    </xf>
    <xf numFmtId="0" fontId="14" fillId="0" borderId="0" xfId="68" applyFont="1" applyFill="1" applyAlignment="1">
      <alignment vertical="center"/>
    </xf>
    <xf numFmtId="0" fontId="1" fillId="0" borderId="0" xfId="68" applyFont="1" applyFill="1" applyBorder="1" applyAlignment="1">
      <alignment vertical="center"/>
    </xf>
    <xf numFmtId="0" fontId="1" fillId="0" borderId="0" xfId="68" applyFont="1" applyFill="1" applyAlignment="1">
      <alignment vertical="center"/>
    </xf>
    <xf numFmtId="0" fontId="15" fillId="0" borderId="0" xfId="68" applyFont="1" applyFill="1" applyAlignment="1">
      <alignment vertical="center"/>
    </xf>
    <xf numFmtId="0" fontId="16" fillId="0" borderId="0" xfId="68" applyFont="1" applyFill="1" applyAlignment="1">
      <alignment horizontal="center" vertical="center"/>
    </xf>
    <xf numFmtId="0" fontId="17" fillId="0" borderId="0" xfId="68" applyFont="1" applyFill="1" applyAlignment="1">
      <alignment horizontal="center" vertical="center"/>
    </xf>
    <xf numFmtId="0" fontId="18" fillId="0" borderId="0" xfId="68" applyFont="1" applyFill="1" applyBorder="1" applyAlignment="1">
      <alignment vertical="center"/>
    </xf>
    <xf numFmtId="0" fontId="19" fillId="0" borderId="0" xfId="68" applyFont="1" applyFill="1" applyBorder="1" applyAlignment="1">
      <alignment vertical="center"/>
    </xf>
    <xf numFmtId="0" fontId="18" fillId="0" borderId="0" xfId="68" applyFont="1" applyFill="1" applyBorder="1" applyAlignment="1">
      <alignment horizontal="right" vertical="center"/>
    </xf>
    <xf numFmtId="0" fontId="20" fillId="0" borderId="1" xfId="68" applyFont="1" applyFill="1" applyBorder="1" applyAlignment="1">
      <alignment horizontal="center" vertical="center"/>
    </xf>
    <xf numFmtId="181" fontId="20" fillId="0" borderId="1" xfId="65" applyNumberFormat="1" applyFont="1" applyFill="1" applyBorder="1" applyAlignment="1">
      <alignment horizontal="center" vertical="center" wrapText="1"/>
    </xf>
    <xf numFmtId="0" fontId="20" fillId="0" borderId="1" xfId="68" applyFont="1" applyFill="1" applyBorder="1" applyAlignment="1">
      <alignment horizontal="left" vertical="center"/>
    </xf>
    <xf numFmtId="180" fontId="20" fillId="0" borderId="1" xfId="69" applyNumberFormat="1" applyFont="1" applyFill="1" applyBorder="1" applyAlignment="1">
      <alignment horizontal="right" vertical="center" wrapText="1"/>
    </xf>
    <xf numFmtId="180" fontId="20" fillId="0" borderId="1" xfId="72" applyNumberFormat="1" applyFont="1" applyFill="1" applyBorder="1" applyAlignment="1">
      <alignment horizontal="right" vertical="center" wrapText="1"/>
    </xf>
    <xf numFmtId="182" fontId="20" fillId="0" borderId="1" xfId="70" applyNumberFormat="1" applyFont="1" applyFill="1" applyBorder="1" applyAlignment="1">
      <alignment horizontal="right" vertical="center" wrapText="1"/>
    </xf>
    <xf numFmtId="0" fontId="21" fillId="0" borderId="1" xfId="68" applyFont="1" applyFill="1" applyBorder="1" applyAlignment="1">
      <alignment horizontal="left" vertical="center"/>
    </xf>
    <xf numFmtId="180" fontId="21" fillId="0" borderId="1" xfId="69" applyNumberFormat="1" applyFont="1" applyFill="1" applyBorder="1" applyAlignment="1">
      <alignment horizontal="right" vertical="center" wrapText="1"/>
    </xf>
    <xf numFmtId="180" fontId="21" fillId="0" borderId="1" xfId="72" applyNumberFormat="1" applyFont="1" applyFill="1" applyBorder="1" applyAlignment="1">
      <alignment horizontal="right" vertical="center" wrapText="1"/>
    </xf>
    <xf numFmtId="182" fontId="21" fillId="0" borderId="1" xfId="70" applyNumberFormat="1" applyFont="1" applyFill="1" applyBorder="1" applyAlignment="1">
      <alignment horizontal="right" vertical="center" wrapText="1"/>
    </xf>
    <xf numFmtId="0" fontId="20" fillId="0" borderId="1" xfId="68" applyFont="1" applyFill="1" applyBorder="1" applyAlignment="1">
      <alignment horizontal="left" vertical="center" wrapText="1"/>
    </xf>
    <xf numFmtId="182" fontId="20" fillId="0" borderId="1" xfId="71" applyNumberFormat="1" applyFont="1" applyFill="1" applyBorder="1" applyAlignment="1">
      <alignment horizontal="right" vertical="center" wrapText="1"/>
    </xf>
    <xf numFmtId="182" fontId="21" fillId="0" borderId="1" xfId="71" applyNumberFormat="1" applyFont="1" applyFill="1" applyBorder="1" applyAlignment="1">
      <alignment horizontal="right" vertical="center" wrapText="1"/>
    </xf>
    <xf numFmtId="180" fontId="20" fillId="0" borderId="1" xfId="68" applyNumberFormat="1" applyFont="1" applyFill="1" applyBorder="1" applyAlignment="1">
      <alignment horizontal="right" vertical="center" wrapText="1"/>
    </xf>
    <xf numFmtId="180" fontId="21" fillId="0" borderId="1" xfId="68" applyNumberFormat="1" applyFont="1" applyFill="1" applyBorder="1" applyAlignment="1">
      <alignment horizontal="right" vertical="center" wrapText="1"/>
    </xf>
    <xf numFmtId="0" fontId="1" fillId="0" borderId="0" xfId="68" applyFont="1" applyFill="1" applyAlignment="1">
      <alignment horizontal="left" vertical="center"/>
    </xf>
    <xf numFmtId="183" fontId="1" fillId="0" borderId="0" xfId="68" applyNumberFormat="1" applyFont="1" applyFill="1" applyAlignment="1">
      <alignment horizontal="center" vertical="center"/>
    </xf>
    <xf numFmtId="0" fontId="15" fillId="0" borderId="0" xfId="68" applyFont="1" applyFill="1" applyAlignment="1">
      <alignment horizontal="center" vertical="center"/>
    </xf>
    <xf numFmtId="0" fontId="1" fillId="0" borderId="0" xfId="68" applyFont="1" applyFill="1" applyAlignment="1">
      <alignment horizontal="center" vertical="center"/>
    </xf>
    <xf numFmtId="43" fontId="1" fillId="0" borderId="0" xfId="68" applyNumberFormat="1" applyFont="1" applyFill="1" applyAlignment="1">
      <alignment vertical="center"/>
    </xf>
    <xf numFmtId="183" fontId="1" fillId="0" borderId="0" xfId="68" applyNumberFormat="1" applyFont="1" applyFill="1" applyAlignment="1">
      <alignment vertical="center"/>
    </xf>
    <xf numFmtId="0" fontId="21" fillId="0" borderId="0" xfId="65" applyFont="1" applyFill="1" applyAlignment="1">
      <alignment vertical="center"/>
    </xf>
    <xf numFmtId="0" fontId="22" fillId="0" borderId="1" xfId="68" applyFont="1" applyFill="1" applyBorder="1" applyAlignment="1">
      <alignment horizontal="center" vertical="center"/>
    </xf>
    <xf numFmtId="0" fontId="22" fillId="0" borderId="1" xfId="68" applyFont="1" applyFill="1" applyBorder="1" applyAlignment="1">
      <alignment horizontal="left" vertical="center" wrapText="1"/>
    </xf>
    <xf numFmtId="180" fontId="22" fillId="0" borderId="1" xfId="69" applyNumberFormat="1" applyFont="1" applyFill="1" applyBorder="1" applyAlignment="1">
      <alignment horizontal="right" vertical="center" wrapText="1"/>
    </xf>
    <xf numFmtId="180" fontId="22" fillId="0" borderId="1" xfId="72" applyNumberFormat="1" applyFont="1" applyFill="1" applyBorder="1" applyAlignment="1">
      <alignment horizontal="right" vertical="center" wrapText="1"/>
    </xf>
    <xf numFmtId="0" fontId="18" fillId="0" borderId="1" xfId="68" applyFont="1" applyFill="1" applyBorder="1" applyAlignment="1">
      <alignment horizontal="left" vertical="center" wrapText="1"/>
    </xf>
    <xf numFmtId="180" fontId="18" fillId="0" borderId="1" xfId="69" applyNumberFormat="1" applyFont="1" applyFill="1" applyBorder="1" applyAlignment="1">
      <alignment horizontal="right" vertical="center" wrapText="1"/>
    </xf>
    <xf numFmtId="180" fontId="18" fillId="0" borderId="1" xfId="72" applyNumberFormat="1" applyFont="1" applyFill="1" applyBorder="1" applyAlignment="1">
      <alignment horizontal="right" vertical="center" wrapText="1"/>
    </xf>
    <xf numFmtId="184" fontId="1" fillId="0" borderId="0" xfId="68" applyNumberFormat="1" applyFont="1" applyFill="1" applyAlignment="1">
      <alignment vertical="center"/>
    </xf>
    <xf numFmtId="0" fontId="18" fillId="0" borderId="1" xfId="68" applyFont="1" applyFill="1" applyBorder="1" applyAlignment="1">
      <alignment horizontal="left" vertical="center"/>
    </xf>
    <xf numFmtId="0" fontId="22" fillId="0" borderId="1" xfId="68" applyFont="1" applyFill="1" applyBorder="1" applyAlignment="1">
      <alignment horizontal="center" vertical="center" wrapText="1"/>
    </xf>
    <xf numFmtId="182" fontId="22" fillId="0" borderId="1" xfId="71" applyNumberFormat="1" applyFont="1" applyFill="1" applyBorder="1" applyAlignment="1">
      <alignment horizontal="right" vertical="center" wrapText="1"/>
    </xf>
    <xf numFmtId="182" fontId="18" fillId="0" borderId="1" xfId="71" applyNumberFormat="1" applyFont="1" applyFill="1" applyBorder="1" applyAlignment="1">
      <alignment horizontal="right" vertical="center" wrapText="1"/>
    </xf>
    <xf numFmtId="0" fontId="22" fillId="0" borderId="1" xfId="68" applyFont="1" applyFill="1" applyBorder="1" applyAlignment="1">
      <alignment horizontal="left" vertical="center"/>
    </xf>
    <xf numFmtId="180" fontId="22" fillId="0" borderId="1" xfId="68" applyNumberFormat="1" applyFont="1" applyFill="1" applyBorder="1" applyAlignment="1">
      <alignment horizontal="right" vertical="center" wrapText="1"/>
    </xf>
    <xf numFmtId="180" fontId="18" fillId="0" borderId="1" xfId="68" applyNumberFormat="1" applyFont="1" applyFill="1" applyBorder="1" applyAlignment="1">
      <alignment horizontal="right" vertical="center" wrapText="1"/>
    </xf>
    <xf numFmtId="0" fontId="23" fillId="0" borderId="0" xfId="57" applyFont="1">
      <alignment vertical="center"/>
    </xf>
    <xf numFmtId="0" fontId="24" fillId="0" borderId="0" xfId="57" applyFont="1">
      <alignment vertical="center"/>
    </xf>
    <xf numFmtId="0" fontId="25" fillId="0" borderId="0" xfId="57" applyFont="1">
      <alignment vertical="center"/>
    </xf>
    <xf numFmtId="0" fontId="6" fillId="0" borderId="0" xfId="57" applyFont="1" applyAlignment="1">
      <alignment horizontal="center" vertical="center"/>
    </xf>
    <xf numFmtId="181" fontId="21" fillId="0" borderId="0" xfId="57" applyNumberFormat="1" applyFont="1" applyAlignment="1">
      <alignment vertical="center"/>
    </xf>
    <xf numFmtId="181" fontId="21" fillId="0" borderId="8" xfId="57" applyNumberFormat="1" applyFont="1" applyBorder="1" applyAlignment="1">
      <alignment vertical="center"/>
    </xf>
    <xf numFmtId="181" fontId="21" fillId="0" borderId="8" xfId="57" applyNumberFormat="1" applyFont="1" applyBorder="1" applyAlignment="1">
      <alignment horizontal="right" vertical="center"/>
    </xf>
    <xf numFmtId="181" fontId="20" fillId="0" borderId="9" xfId="57" applyNumberFormat="1" applyFont="1" applyBorder="1" applyAlignment="1">
      <alignment horizontal="distributed" vertical="center" wrapText="1" indent="3"/>
    </xf>
    <xf numFmtId="181" fontId="20" fillId="0" borderId="9" xfId="57" applyNumberFormat="1" applyFont="1" applyBorder="1" applyAlignment="1">
      <alignment horizontal="center" vertical="center" wrapText="1"/>
    </xf>
    <xf numFmtId="185" fontId="20" fillId="0" borderId="1" xfId="0" applyNumberFormat="1" applyFont="1" applyBorder="1" applyAlignment="1">
      <alignment horizontal="center" vertical="center" wrapText="1"/>
    </xf>
    <xf numFmtId="181" fontId="20" fillId="0" borderId="10" xfId="57" applyNumberFormat="1" applyFont="1" applyBorder="1" applyAlignment="1">
      <alignment horizontal="distributed" vertical="center" wrapText="1" indent="3"/>
    </xf>
    <xf numFmtId="181" fontId="20" fillId="0" borderId="10" xfId="57" applyNumberFormat="1" applyFont="1" applyBorder="1" applyAlignment="1">
      <alignment horizontal="center" vertical="center" wrapText="1"/>
    </xf>
    <xf numFmtId="184" fontId="20" fillId="0" borderId="1" xfId="0" applyNumberFormat="1" applyFont="1" applyBorder="1" applyAlignment="1">
      <alignment horizontal="center" vertical="center" wrapText="1"/>
    </xf>
    <xf numFmtId="186" fontId="22" fillId="0" borderId="1" xfId="56" applyNumberFormat="1" applyFont="1" applyBorder="1" applyAlignment="1">
      <alignment horizontal="left" vertical="center" wrapText="1"/>
    </xf>
    <xf numFmtId="185" fontId="20" fillId="0" borderId="1" xfId="0" applyNumberFormat="1" applyFont="1" applyFill="1" applyBorder="1" applyAlignment="1">
      <alignment horizontal="right" vertical="center" shrinkToFit="1"/>
    </xf>
    <xf numFmtId="182" fontId="26" fillId="0" borderId="1" xfId="3" applyNumberFormat="1" applyFont="1" applyBorder="1">
      <alignment vertical="center"/>
    </xf>
    <xf numFmtId="186" fontId="18" fillId="0" borderId="1" xfId="56" applyNumberFormat="1" applyFont="1" applyBorder="1" applyAlignment="1">
      <alignment horizontal="left" vertical="center" wrapText="1"/>
    </xf>
    <xf numFmtId="185" fontId="18" fillId="0" borderId="1" xfId="59" applyNumberFormat="1" applyFont="1" applyFill="1" applyBorder="1" applyAlignment="1" applyProtection="1">
      <alignment horizontal="right" vertical="center" shrinkToFit="1"/>
    </xf>
    <xf numFmtId="182" fontId="27" fillId="0" borderId="1" xfId="3" applyNumberFormat="1" applyFont="1" applyBorder="1">
      <alignment vertical="center"/>
    </xf>
    <xf numFmtId="185" fontId="22" fillId="0" borderId="1" xfId="59" applyNumberFormat="1" applyFont="1" applyFill="1" applyBorder="1" applyAlignment="1" applyProtection="1">
      <alignment horizontal="right" vertical="center" shrinkToFit="1"/>
    </xf>
    <xf numFmtId="0" fontId="25" fillId="0" borderId="0" xfId="57" applyFont="1" applyAlignment="1">
      <alignment horizontal="center" vertical="center"/>
    </xf>
    <xf numFmtId="0" fontId="25" fillId="0" borderId="0" xfId="57" applyFont="1" applyAlignment="1">
      <alignment horizontal="left" vertical="center"/>
    </xf>
    <xf numFmtId="0" fontId="28" fillId="0" borderId="0" xfId="66" applyFont="1" applyFill="1" applyAlignment="1"/>
    <xf numFmtId="0" fontId="0" fillId="0" borderId="0" xfId="66" applyFont="1" applyFill="1" applyAlignment="1"/>
    <xf numFmtId="0" fontId="29" fillId="0" borderId="0" xfId="66" applyFont="1" applyFill="1" applyAlignment="1">
      <alignment wrapText="1"/>
    </xf>
    <xf numFmtId="0" fontId="30" fillId="0" borderId="0" xfId="66" applyFont="1" applyFill="1" applyAlignment="1"/>
    <xf numFmtId="0" fontId="0" fillId="0" borderId="0" xfId="66" applyFill="1" applyAlignment="1"/>
    <xf numFmtId="0" fontId="6" fillId="0" borderId="0" xfId="65" applyFont="1" applyFill="1" applyAlignment="1">
      <alignment horizontal="center" vertical="center"/>
    </xf>
    <xf numFmtId="0" fontId="21" fillId="0" borderId="0" xfId="65" applyFont="1" applyFill="1" applyAlignment="1">
      <alignment horizontal="left" vertical="center"/>
    </xf>
    <xf numFmtId="0" fontId="18" fillId="0" borderId="0" xfId="65" applyFont="1" applyFill="1">
      <alignment vertical="center"/>
    </xf>
    <xf numFmtId="0" fontId="21" fillId="0" borderId="0" xfId="66" applyFont="1" applyFill="1" applyAlignment="1"/>
    <xf numFmtId="181" fontId="21" fillId="0" borderId="0" xfId="65" applyNumberFormat="1" applyFont="1" applyFill="1" applyBorder="1" applyAlignment="1">
      <alignment horizontal="right" vertical="center"/>
    </xf>
    <xf numFmtId="0" fontId="20" fillId="0" borderId="1" xfId="65" applyFont="1" applyFill="1" applyBorder="1" applyAlignment="1">
      <alignment horizontal="center" vertical="center" wrapText="1"/>
    </xf>
    <xf numFmtId="181" fontId="26" fillId="0" borderId="1" xfId="65" applyNumberFormat="1" applyFont="1" applyFill="1" applyBorder="1" applyAlignment="1" applyProtection="1">
      <alignment horizontal="center" vertical="center" wrapText="1"/>
    </xf>
    <xf numFmtId="0" fontId="26" fillId="0" borderId="1" xfId="65" applyFont="1" applyFill="1" applyBorder="1" applyAlignment="1">
      <alignment horizontal="center" vertical="center" wrapText="1"/>
    </xf>
    <xf numFmtId="0" fontId="21" fillId="0" borderId="1" xfId="58" applyFont="1" applyFill="1" applyBorder="1" applyAlignment="1">
      <alignment horizontal="left" vertical="center"/>
    </xf>
    <xf numFmtId="185" fontId="26" fillId="0" borderId="1" xfId="67" applyNumberFormat="1" applyFont="1" applyFill="1" applyBorder="1" applyAlignment="1">
      <alignment horizontal="right" vertical="center" wrapText="1"/>
    </xf>
    <xf numFmtId="182" fontId="2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58" applyFont="1" applyFill="1" applyBorder="1" applyAlignment="1">
      <alignment horizontal="left" vertical="center" indent="1"/>
    </xf>
    <xf numFmtId="0" fontId="20" fillId="0" borderId="1" xfId="58" applyFont="1" applyFill="1" applyBorder="1" applyAlignment="1">
      <alignment horizontal="center" vertical="center"/>
    </xf>
    <xf numFmtId="185" fontId="26" fillId="0" borderId="1" xfId="58" applyNumberFormat="1" applyFont="1" applyBorder="1" applyAlignment="1">
      <alignment horizontal="right" vertical="center"/>
    </xf>
    <xf numFmtId="185" fontId="27" fillId="0" borderId="1" xfId="67" applyNumberFormat="1" applyFont="1" applyFill="1" applyBorder="1" applyAlignment="1">
      <alignment horizontal="right" vertical="center" wrapText="1"/>
    </xf>
    <xf numFmtId="182" fontId="27" fillId="0" borderId="1" xfId="3" applyNumberFormat="1" applyFont="1" applyFill="1" applyBorder="1" applyAlignment="1" applyProtection="1">
      <alignment horizontal="right" vertical="center" wrapText="1"/>
      <protection locked="0"/>
    </xf>
    <xf numFmtId="182" fontId="26" fillId="0" borderId="1" xfId="3" applyNumberFormat="1" applyFont="1" applyFill="1" applyBorder="1" applyAlignment="1" applyProtection="1">
      <alignment horizontal="right" vertical="center" wrapText="1"/>
      <protection locked="0"/>
    </xf>
    <xf numFmtId="0" fontId="20" fillId="0" borderId="1" xfId="58" applyFont="1" applyFill="1" applyBorder="1" applyAlignment="1">
      <alignment horizontal="left" vertical="center"/>
    </xf>
    <xf numFmtId="0" fontId="21" fillId="0" borderId="1" xfId="58" applyFont="1" applyFill="1" applyBorder="1" applyAlignment="1">
      <alignment horizontal="left" vertical="center" indent="1"/>
    </xf>
    <xf numFmtId="0" fontId="31" fillId="0" borderId="0" xfId="58" applyFont="1">
      <alignment vertical="center"/>
    </xf>
    <xf numFmtId="185" fontId="0" fillId="0" borderId="0" xfId="0" applyNumberFormat="1" applyAlignment="1">
      <alignment wrapText="1"/>
    </xf>
    <xf numFmtId="0" fontId="0" fillId="0" borderId="0" xfId="58">
      <alignment vertical="center"/>
    </xf>
    <xf numFmtId="181" fontId="0" fillId="0" borderId="0" xfId="58" applyNumberFormat="1">
      <alignment vertical="center"/>
    </xf>
    <xf numFmtId="0" fontId="6" fillId="0" borderId="0" xfId="58" applyFont="1" applyAlignment="1">
      <alignment horizontal="center" vertical="center"/>
    </xf>
    <xf numFmtId="0" fontId="21" fillId="0" borderId="0" xfId="58" applyFont="1">
      <alignment vertical="center"/>
    </xf>
    <xf numFmtId="0" fontId="32" fillId="0" borderId="0" xfId="58" applyFont="1">
      <alignment vertical="center"/>
    </xf>
    <xf numFmtId="181" fontId="21" fillId="0" borderId="0" xfId="58" applyNumberFormat="1" applyFont="1" applyAlignment="1">
      <alignment horizontal="right" vertical="center"/>
    </xf>
    <xf numFmtId="0" fontId="21" fillId="0" borderId="1" xfId="58" applyFont="1" applyBorder="1" applyAlignment="1">
      <alignment horizontal="left" vertical="center"/>
    </xf>
    <xf numFmtId="181" fontId="27" fillId="0" borderId="1" xfId="58" applyNumberFormat="1" applyFont="1" applyBorder="1" applyAlignment="1">
      <alignment horizontal="right" vertical="center"/>
    </xf>
    <xf numFmtId="182" fontId="27" fillId="0" borderId="1" xfId="3" applyNumberFormat="1" applyFont="1" applyBorder="1" applyAlignment="1">
      <alignment horizontal="center" vertical="center"/>
    </xf>
    <xf numFmtId="0" fontId="21" fillId="0" borderId="1" xfId="58" applyFont="1" applyBorder="1" applyAlignment="1">
      <alignment horizontal="left" vertical="center" indent="1"/>
    </xf>
    <xf numFmtId="0" fontId="21" fillId="2" borderId="1" xfId="58" applyFont="1" applyFill="1" applyBorder="1" applyAlignment="1">
      <alignment horizontal="left" vertical="center" indent="1"/>
    </xf>
    <xf numFmtId="181" fontId="27" fillId="2" borderId="1" xfId="58" applyNumberFormat="1" applyFont="1" applyFill="1" applyBorder="1" applyAlignment="1">
      <alignment horizontal="right" vertical="center"/>
    </xf>
    <xf numFmtId="0" fontId="21" fillId="0" borderId="1" xfId="58" applyFont="1" applyBorder="1" applyAlignment="1">
      <alignment horizontal="left" vertical="center" indent="1" shrinkToFit="1"/>
    </xf>
    <xf numFmtId="179" fontId="21" fillId="2" borderId="1" xfId="50" applyNumberFormat="1" applyFont="1" applyFill="1" applyBorder="1" applyAlignment="1">
      <alignment horizontal="left" vertical="center"/>
    </xf>
    <xf numFmtId="0" fontId="20" fillId="0" borderId="1" xfId="58" applyFont="1" applyBorder="1" applyAlignment="1">
      <alignment horizontal="center" vertical="center"/>
    </xf>
    <xf numFmtId="181" fontId="26" fillId="0" borderId="1" xfId="58" applyNumberFormat="1" applyFont="1" applyBorder="1">
      <alignment vertical="center"/>
    </xf>
    <xf numFmtId="0" fontId="20" fillId="0" borderId="1" xfId="58" applyFont="1" applyBorder="1" applyAlignment="1">
      <alignment horizontal="left" vertical="center"/>
    </xf>
    <xf numFmtId="185" fontId="26" fillId="0" borderId="1" xfId="58" applyNumberFormat="1" applyFont="1" applyBorder="1">
      <alignment vertical="center"/>
    </xf>
    <xf numFmtId="181" fontId="27" fillId="0" borderId="1" xfId="58" applyNumberFormat="1" applyFont="1" applyBorder="1">
      <alignment vertical="center"/>
    </xf>
    <xf numFmtId="0" fontId="21" fillId="0" borderId="1" xfId="58" applyFont="1" applyBorder="1" applyAlignment="1">
      <alignment horizontal="left" vertical="center" indent="2"/>
    </xf>
    <xf numFmtId="181" fontId="27" fillId="0" borderId="1" xfId="58" applyNumberFormat="1" applyFont="1" applyFill="1" applyBorder="1">
      <alignment vertical="center"/>
    </xf>
    <xf numFmtId="185" fontId="27" fillId="3" borderId="1" xfId="3" applyNumberFormat="1" applyFont="1" applyFill="1" applyBorder="1" applyAlignment="1" applyProtection="1">
      <alignment horizontal="right" vertical="center"/>
    </xf>
    <xf numFmtId="182" fontId="27" fillId="0" borderId="1" xfId="3" applyNumberFormat="1" applyFont="1" applyBorder="1" applyAlignment="1">
      <alignment horizontal="right" vertical="center"/>
    </xf>
    <xf numFmtId="185" fontId="27" fillId="0" borderId="1" xfId="3" applyNumberFormat="1" applyFont="1" applyFill="1" applyBorder="1" applyAlignment="1" applyProtection="1">
      <alignment horizontal="right" vertical="center"/>
    </xf>
    <xf numFmtId="181" fontId="27" fillId="0" borderId="1" xfId="58" applyNumberFormat="1" applyFont="1" applyFill="1" applyBorder="1" applyAlignment="1">
      <alignment horizontal="right" vertical="center"/>
    </xf>
    <xf numFmtId="0" fontId="21" fillId="0" borderId="1" xfId="58" applyFont="1" applyFill="1" applyBorder="1" applyAlignment="1">
      <alignment horizontal="left" vertical="center" wrapText="1"/>
    </xf>
    <xf numFmtId="181" fontId="26" fillId="0" borderId="1" xfId="58" applyNumberFormat="1" applyFont="1" applyBorder="1" applyAlignment="1">
      <alignment horizontal="right" vertical="center"/>
    </xf>
    <xf numFmtId="182" fontId="26" fillId="0" borderId="1" xfId="3" applyNumberFormat="1" applyFont="1" applyBorder="1" applyAlignment="1">
      <alignment horizontal="right" vertical="center"/>
    </xf>
    <xf numFmtId="0" fontId="20" fillId="0" borderId="1" xfId="58" applyNumberFormat="1" applyFont="1" applyBorder="1" applyAlignment="1">
      <alignment horizontal="left" vertical="center"/>
    </xf>
    <xf numFmtId="181" fontId="26" fillId="0" borderId="1" xfId="58" applyNumberFormat="1" applyFont="1" applyFill="1" applyBorder="1" applyAlignment="1">
      <alignment horizontal="right" vertical="center"/>
    </xf>
    <xf numFmtId="0" fontId="21" fillId="0" borderId="1" xfId="58" applyFont="1" applyBorder="1" applyAlignment="1">
      <alignment vertical="center"/>
    </xf>
    <xf numFmtId="0" fontId="0" fillId="0" borderId="0" xfId="58" applyAlignment="1">
      <alignment horizontal="left" vertical="center"/>
    </xf>
    <xf numFmtId="0" fontId="0" fillId="0" borderId="0" xfId="58" applyAlignment="1">
      <alignment horizontal="center" vertical="center"/>
    </xf>
    <xf numFmtId="181" fontId="0" fillId="0" borderId="0" xfId="58" applyNumberFormat="1" applyAlignment="1">
      <alignment horizontal="center" vertical="center"/>
    </xf>
    <xf numFmtId="185" fontId="0" fillId="0" borderId="0" xfId="0" applyNumberFormat="1">
      <alignment vertical="center"/>
    </xf>
    <xf numFmtId="185" fontId="0" fillId="0" borderId="0" xfId="0" applyNumberFormat="1" applyFill="1">
      <alignment vertical="center"/>
    </xf>
    <xf numFmtId="179" fontId="0" fillId="0" borderId="0" xfId="58" applyNumberFormat="1">
      <alignment vertical="center"/>
    </xf>
    <xf numFmtId="179" fontId="6" fillId="0" borderId="0" xfId="58" applyNumberFormat="1" applyFont="1" applyAlignment="1">
      <alignment horizontal="center" vertical="center"/>
    </xf>
    <xf numFmtId="179" fontId="21" fillId="0" borderId="8" xfId="58" applyNumberFormat="1" applyFont="1" applyBorder="1" applyAlignment="1">
      <alignment horizontal="right" vertical="center"/>
    </xf>
    <xf numFmtId="181" fontId="21" fillId="0" borderId="8" xfId="58" applyNumberFormat="1" applyFont="1" applyBorder="1" applyAlignment="1">
      <alignment horizontal="right" vertical="center"/>
    </xf>
    <xf numFmtId="185" fontId="20" fillId="0" borderId="1" xfId="0" applyNumberFormat="1" applyFont="1" applyBorder="1" applyAlignment="1">
      <alignment horizontal="distributed" vertical="center" wrapText="1" indent="4"/>
    </xf>
    <xf numFmtId="179" fontId="20" fillId="0" borderId="1" xfId="0" applyNumberFormat="1" applyFont="1" applyBorder="1" applyAlignment="1">
      <alignment horizontal="center" vertical="center" wrapText="1"/>
    </xf>
    <xf numFmtId="185" fontId="27" fillId="0" borderId="1" xfId="58" applyNumberFormat="1" applyFont="1" applyBorder="1" applyAlignment="1">
      <alignment horizontal="right" vertical="center"/>
    </xf>
    <xf numFmtId="179" fontId="21" fillId="0" borderId="1" xfId="50" applyNumberFormat="1" applyFont="1" applyBorder="1" applyAlignment="1">
      <alignment horizontal="left" vertical="center" indent="1"/>
    </xf>
    <xf numFmtId="49" fontId="21" fillId="3" borderId="2" xfId="55" applyNumberFormat="1" applyFont="1" applyFill="1" applyBorder="1" applyAlignment="1" applyProtection="1">
      <alignment horizontal="left" vertical="center" indent="1"/>
    </xf>
    <xf numFmtId="185" fontId="27" fillId="2" borderId="1" xfId="58" applyNumberFormat="1" applyFont="1" applyFill="1" applyBorder="1" applyAlignment="1">
      <alignment horizontal="right" vertical="center"/>
    </xf>
    <xf numFmtId="179" fontId="21" fillId="0" borderId="1" xfId="50" applyNumberFormat="1" applyFont="1" applyBorder="1" applyAlignment="1">
      <alignment horizontal="left" vertical="center"/>
    </xf>
    <xf numFmtId="185" fontId="27" fillId="0" borderId="1" xfId="58" applyNumberFormat="1" applyFont="1" applyBorder="1" applyAlignment="1">
      <alignment vertical="center"/>
    </xf>
    <xf numFmtId="179" fontId="21" fillId="0" borderId="1" xfId="50" applyNumberFormat="1" applyFont="1" applyFill="1" applyBorder="1" applyAlignment="1">
      <alignment horizontal="left" vertical="center" indent="1"/>
    </xf>
    <xf numFmtId="185" fontId="27" fillId="0" borderId="1" xfId="58" applyNumberFormat="1" applyFont="1" applyFill="1" applyBorder="1" applyAlignment="1">
      <alignment vertical="center"/>
    </xf>
    <xf numFmtId="179" fontId="21" fillId="2" borderId="1" xfId="50" applyNumberFormat="1" applyFont="1" applyFill="1" applyBorder="1" applyAlignment="1">
      <alignment horizontal="left" vertical="center" indent="1"/>
    </xf>
    <xf numFmtId="185" fontId="21" fillId="0" borderId="1" xfId="0" applyNumberFormat="1" applyFont="1" applyBorder="1" applyAlignment="1">
      <alignment horizontal="left" vertical="center" indent="1"/>
    </xf>
    <xf numFmtId="185" fontId="21" fillId="0" borderId="1" xfId="0" applyNumberFormat="1" applyFont="1" applyFill="1" applyBorder="1" applyAlignment="1">
      <alignment horizontal="left" vertical="center" indent="1"/>
    </xf>
    <xf numFmtId="185" fontId="27" fillId="0" borderId="1" xfId="0" applyNumberFormat="1" applyFont="1" applyBorder="1">
      <alignment vertical="center"/>
    </xf>
    <xf numFmtId="185" fontId="21" fillId="0" borderId="1" xfId="0" applyNumberFormat="1" applyFont="1" applyFill="1" applyBorder="1">
      <alignment vertical="center"/>
    </xf>
    <xf numFmtId="185" fontId="21" fillId="0" borderId="1" xfId="0" applyNumberFormat="1" applyFont="1" applyBorder="1">
      <alignment vertical="center"/>
    </xf>
    <xf numFmtId="185" fontId="27" fillId="2" borderId="1" xfId="58" applyNumberFormat="1" applyFont="1" applyFill="1" applyBorder="1" applyAlignment="1">
      <alignment vertical="center"/>
    </xf>
    <xf numFmtId="185" fontId="26" fillId="0" borderId="1" xfId="58" applyNumberFormat="1" applyFont="1" applyFill="1" applyBorder="1">
      <alignment vertical="center"/>
    </xf>
    <xf numFmtId="185" fontId="27" fillId="0" borderId="1" xfId="58" applyNumberFormat="1" applyFont="1" applyFill="1" applyBorder="1">
      <alignment vertical="center"/>
    </xf>
    <xf numFmtId="181" fontId="26" fillId="0" borderId="1" xfId="58" applyNumberFormat="1" applyFont="1" applyBorder="1" applyAlignment="1">
      <alignment vertical="center"/>
    </xf>
    <xf numFmtId="185" fontId="27" fillId="0" borderId="1" xfId="58" applyNumberFormat="1" applyFont="1" applyBorder="1">
      <alignment vertical="center"/>
    </xf>
    <xf numFmtId="181" fontId="27" fillId="0" borderId="1" xfId="58" applyNumberFormat="1" applyFont="1" applyBorder="1" applyAlignment="1">
      <alignment vertical="center"/>
    </xf>
    <xf numFmtId="185" fontId="26" fillId="0" borderId="1" xfId="0" applyNumberFormat="1" applyFont="1" applyBorder="1">
      <alignment vertical="center"/>
    </xf>
    <xf numFmtId="185" fontId="21" fillId="0" borderId="0" xfId="0" applyNumberFormat="1" applyFont="1" applyAlignment="1">
      <alignment wrapText="1"/>
    </xf>
    <xf numFmtId="3" fontId="26" fillId="0" borderId="1" xfId="58" applyNumberFormat="1" applyFont="1" applyBorder="1" applyAlignment="1">
      <alignment horizontal="right" vertical="center"/>
    </xf>
    <xf numFmtId="182" fontId="26" fillId="0" borderId="1" xfId="3" applyNumberFormat="1" applyFont="1" applyFill="1" applyBorder="1" applyAlignment="1">
      <alignment horizontal="right" vertical="center"/>
    </xf>
    <xf numFmtId="3" fontId="27" fillId="0" borderId="1" xfId="58" applyNumberFormat="1" applyFont="1" applyBorder="1" applyAlignment="1">
      <alignment horizontal="right" vertical="center"/>
    </xf>
    <xf numFmtId="182" fontId="27" fillId="0" borderId="1" xfId="3" applyNumberFormat="1" applyFont="1" applyFill="1" applyBorder="1" applyAlignment="1">
      <alignment horizontal="right" vertical="center"/>
    </xf>
    <xf numFmtId="182" fontId="33" fillId="0" borderId="1" xfId="3" applyNumberFormat="1" applyFont="1" applyFill="1" applyBorder="1" applyAlignment="1">
      <alignment horizontal="right" vertical="center"/>
    </xf>
    <xf numFmtId="3" fontId="26" fillId="0" borderId="1" xfId="58" applyNumberFormat="1" applyFont="1" applyFill="1" applyBorder="1" applyAlignment="1">
      <alignment horizontal="right" vertical="center"/>
    </xf>
    <xf numFmtId="3" fontId="27" fillId="0" borderId="1" xfId="58" applyNumberFormat="1" applyFont="1" applyFill="1" applyBorder="1" applyAlignment="1">
      <alignment horizontal="right" vertical="center"/>
    </xf>
    <xf numFmtId="3" fontId="26" fillId="2" borderId="1" xfId="58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3" fontId="27" fillId="2" borderId="1" xfId="58" applyNumberFormat="1" applyFont="1" applyFill="1" applyBorder="1" applyAlignment="1">
      <alignment horizontal="right" vertical="center"/>
    </xf>
    <xf numFmtId="185" fontId="34" fillId="0" borderId="0" xfId="0" applyNumberFormat="1" applyFont="1" applyAlignment="1">
      <alignment horizontal="center" vertical="center"/>
    </xf>
    <xf numFmtId="184" fontId="0" fillId="0" borderId="0" xfId="0" applyNumberFormat="1">
      <alignment vertical="center"/>
    </xf>
    <xf numFmtId="0" fontId="32" fillId="0" borderId="0" xfId="65" applyFont="1" applyFill="1">
      <alignment vertical="center"/>
    </xf>
    <xf numFmtId="0" fontId="21" fillId="0" borderId="1" xfId="58" applyFont="1" applyFill="1" applyBorder="1" applyAlignment="1">
      <alignment vertical="center"/>
    </xf>
    <xf numFmtId="0" fontId="21" fillId="0" borderId="1" xfId="58" applyFont="1" applyFill="1" applyBorder="1" applyAlignment="1">
      <alignment vertical="center" wrapText="1"/>
    </xf>
    <xf numFmtId="0" fontId="34" fillId="0" borderId="0" xfId="66" applyFont="1" applyFill="1" applyAlignment="1">
      <alignment horizontal="center"/>
    </xf>
    <xf numFmtId="0" fontId="0" fillId="0" borderId="0" xfId="66" applyFill="1" applyAlignment="1">
      <alignment horizontal="center"/>
    </xf>
    <xf numFmtId="181" fontId="21" fillId="0" borderId="0" xfId="57" applyNumberFormat="1" applyFont="1" applyAlignment="1">
      <alignment horizontal="right" vertical="center"/>
    </xf>
    <xf numFmtId="185" fontId="20" fillId="0" borderId="1" xfId="0" applyNumberFormat="1" applyFont="1" applyBorder="1" applyAlignment="1">
      <alignment vertical="center" wrapText="1"/>
    </xf>
    <xf numFmtId="181" fontId="20" fillId="0" borderId="1" xfId="57" applyNumberFormat="1" applyFont="1" applyBorder="1" applyAlignment="1">
      <alignment horizontal="center" vertical="center" wrapText="1"/>
    </xf>
    <xf numFmtId="182" fontId="27" fillId="3" borderId="1" xfId="3" applyNumberFormat="1" applyFont="1" applyFill="1" applyBorder="1" applyAlignment="1" applyProtection="1">
      <alignment horizontal="right" vertical="center"/>
    </xf>
    <xf numFmtId="0" fontId="35" fillId="2" borderId="1" xfId="58" applyFont="1" applyFill="1" applyBorder="1" applyAlignment="1">
      <alignment horizontal="left" vertical="center" indent="1"/>
    </xf>
    <xf numFmtId="0" fontId="35" fillId="0" borderId="1" xfId="58" applyFont="1" applyBorder="1" applyAlignment="1">
      <alignment horizontal="left" vertical="center" indent="1"/>
    </xf>
    <xf numFmtId="182" fontId="26" fillId="3" borderId="1" xfId="3" applyNumberFormat="1" applyFont="1" applyFill="1" applyBorder="1" applyAlignment="1" applyProtection="1">
      <alignment horizontal="right" vertical="center"/>
    </xf>
    <xf numFmtId="0" fontId="36" fillId="0" borderId="0" xfId="57" applyFont="1" applyAlignment="1">
      <alignment horizontal="center" vertical="center"/>
    </xf>
    <xf numFmtId="0" fontId="35" fillId="0" borderId="1" xfId="58" applyFont="1" applyBorder="1" applyAlignment="1">
      <alignment horizontal="left" vertical="center" wrapText="1"/>
    </xf>
    <xf numFmtId="0" fontId="34" fillId="0" borderId="0" xfId="57" applyFont="1" applyAlignment="1">
      <alignment horizontal="center" vertical="center"/>
    </xf>
    <xf numFmtId="185" fontId="6" fillId="0" borderId="0" xfId="0" applyNumberFormat="1" applyFont="1" applyAlignment="1">
      <alignment horizontal="center" vertical="center"/>
    </xf>
    <xf numFmtId="185" fontId="21" fillId="0" borderId="0" xfId="0" applyNumberFormat="1" applyFont="1" applyAlignment="1">
      <alignment vertical="center"/>
    </xf>
    <xf numFmtId="184" fontId="21" fillId="0" borderId="0" xfId="0" applyNumberFormat="1" applyFont="1" applyAlignment="1">
      <alignment horizontal="center" vertical="center"/>
    </xf>
    <xf numFmtId="184" fontId="21" fillId="0" borderId="0" xfId="0" applyNumberFormat="1" applyFont="1" applyAlignment="1">
      <alignment horizontal="right" vertical="center"/>
    </xf>
    <xf numFmtId="185" fontId="20" fillId="0" borderId="2" xfId="0" applyNumberFormat="1" applyFont="1" applyBorder="1" applyAlignment="1">
      <alignment horizontal="center" vertical="center" wrapText="1"/>
    </xf>
    <xf numFmtId="185" fontId="20" fillId="0" borderId="4" xfId="0" applyNumberFormat="1" applyFont="1" applyBorder="1" applyAlignment="1">
      <alignment horizontal="center" vertical="center" wrapText="1"/>
    </xf>
    <xf numFmtId="182" fontId="27" fillId="0" borderId="1" xfId="58" applyNumberFormat="1" applyFont="1" applyBorder="1" applyAlignment="1">
      <alignment vertical="center"/>
    </xf>
    <xf numFmtId="185" fontId="27" fillId="0" borderId="1" xfId="58" applyNumberFormat="1" applyFont="1" applyFill="1" applyBorder="1" applyAlignment="1">
      <alignment horizontal="right" vertical="center"/>
    </xf>
    <xf numFmtId="185" fontId="27" fillId="0" borderId="1" xfId="0" applyNumberFormat="1" applyFont="1" applyBorder="1" applyAlignment="1">
      <alignment horizontal="right" vertical="center"/>
    </xf>
    <xf numFmtId="182" fontId="26" fillId="0" borderId="1" xfId="58" applyNumberFormat="1" applyFont="1" applyBorder="1" applyAlignment="1">
      <alignment vertical="center"/>
    </xf>
    <xf numFmtId="185" fontId="26" fillId="0" borderId="1" xfId="58" applyNumberFormat="1" applyFont="1" applyFill="1" applyBorder="1" applyAlignment="1">
      <alignment horizontal="right" vertical="center"/>
    </xf>
    <xf numFmtId="185" fontId="26" fillId="0" borderId="1" xfId="0" applyNumberFormat="1" applyFont="1" applyBorder="1" applyAlignment="1">
      <alignment horizontal="right" vertical="center"/>
    </xf>
    <xf numFmtId="187" fontId="21" fillId="0" borderId="0" xfId="0" applyNumberFormat="1" applyFont="1" applyAlignment="1">
      <alignment vertical="center"/>
    </xf>
    <xf numFmtId="185" fontId="21" fillId="0" borderId="0" xfId="0" applyNumberFormat="1" applyFont="1" applyAlignment="1">
      <alignment horizontal="right" vertical="center"/>
    </xf>
    <xf numFmtId="182" fontId="37" fillId="0" borderId="1" xfId="3" applyNumberFormat="1" applyFont="1" applyFill="1" applyBorder="1">
      <alignment vertical="center"/>
    </xf>
    <xf numFmtId="182" fontId="20" fillId="0" borderId="1" xfId="58" applyNumberFormat="1" applyFont="1" applyBorder="1">
      <alignment vertical="center"/>
    </xf>
    <xf numFmtId="182" fontId="33" fillId="0" borderId="1" xfId="3" applyNumberFormat="1" applyFont="1" applyFill="1" applyBorder="1">
      <alignment vertical="center"/>
    </xf>
    <xf numFmtId="182" fontId="21" fillId="0" borderId="1" xfId="58" applyNumberFormat="1" applyFont="1" applyBorder="1">
      <alignment vertical="center"/>
    </xf>
    <xf numFmtId="182" fontId="27" fillId="0" borderId="1" xfId="3" applyNumberFormat="1" applyFont="1" applyFill="1" applyBorder="1">
      <alignment vertical="center"/>
    </xf>
    <xf numFmtId="182" fontId="33" fillId="0" borderId="1" xfId="3" applyNumberFormat="1" applyFont="1" applyFill="1" applyBorder="1" applyProtection="1">
      <alignment vertical="center"/>
    </xf>
    <xf numFmtId="182" fontId="26" fillId="0" borderId="1" xfId="3" applyNumberFormat="1" applyFont="1" applyFill="1" applyBorder="1">
      <alignment vertical="center"/>
    </xf>
    <xf numFmtId="185" fontId="0" fillId="0" borderId="0" xfId="0" applyNumberFormat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0" fillId="0" borderId="0" xfId="6" applyFont="1" applyFill="1" applyAlignment="1" applyProtection="1">
      <alignment horizontal="left" vertical="center"/>
    </xf>
    <xf numFmtId="0" fontId="30" fillId="2" borderId="0" xfId="6" applyFont="1" applyFill="1" applyAlignment="1" applyProtection="1">
      <alignment horizontal="left" vertical="center"/>
    </xf>
    <xf numFmtId="0" fontId="42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left" vertical="top" wrapTex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188" fontId="47" fillId="0" borderId="0" xfId="0" applyNumberFormat="1" applyFont="1" applyAlignment="1">
      <alignment horizont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_2007年结算表" xfId="50"/>
    <cellStyle name="千分位[0]_laroux" xfId="51"/>
    <cellStyle name="no dec" xfId="52"/>
    <cellStyle name="超级链接" xfId="53"/>
    <cellStyle name="Normal_APR" xfId="54"/>
    <cellStyle name="常规_exceltmp1" xfId="55"/>
    <cellStyle name="常规 2" xfId="56"/>
    <cellStyle name="常规_2004年基金预算(二稿)" xfId="57"/>
    <cellStyle name="常规_2007年云南省向人大报送政府收支预算表格式编制过程表" xfId="58"/>
    <cellStyle name="常规_Sheet1" xfId="59"/>
    <cellStyle name="后继超级链接" xfId="60"/>
    <cellStyle name="普通_97-917" xfId="61"/>
    <cellStyle name="千分位_97-917" xfId="62"/>
    <cellStyle name="千位_01E16麒麟" xfId="63"/>
    <cellStyle name="千位[0]_01E16麒麟" xfId="64"/>
    <cellStyle name="常规_2007年云南省向人大报送政府收支预算表格式编制过程表 2" xfId="65"/>
    <cellStyle name="常规 10" xfId="66"/>
    <cellStyle name="常规 2 4" xfId="67"/>
    <cellStyle name="常规 2 15" xfId="68"/>
    <cellStyle name="千位分隔 5" xfId="69"/>
    <cellStyle name="常规 11 3" xfId="70"/>
    <cellStyle name="百分比 8" xfId="71"/>
    <cellStyle name="千位分隔 2 4" xfId="72"/>
    <cellStyle name="常规 23" xfId="73"/>
    <cellStyle name="千位分隔 6" xfId="74"/>
    <cellStyle name="常规 101 3" xfId="75"/>
    <cellStyle name="千位分隔 10" xfId="76"/>
  </cellStyles>
  <dxfs count="4">
    <dxf>
      <font>
        <b val="1"/>
        <i val="0"/>
      </font>
    </dxf>
    <dxf>
      <font>
        <color indexed="10"/>
      </font>
    </dxf>
    <dxf>
      <font>
        <color indexed="9"/>
      </font>
    </dxf>
    <dxf>
      <font>
        <b val="1"/>
        <i val="0"/>
        <strike val="0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合计"/>
      <sheetName val="行政区划"/>
      <sheetName val="Ope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1"/>
  <sheetViews>
    <sheetView workbookViewId="0">
      <selection activeCell="F200" sqref="F200"/>
    </sheetView>
  </sheetViews>
  <sheetFormatPr defaultColWidth="8.75" defaultRowHeight="14.25" outlineLevelCol="1"/>
  <sheetData>
    <row r="2" spans="1:2">
      <c r="A2" t="s">
        <v>0</v>
      </c>
      <c r="B2" t="s">
        <v>1</v>
      </c>
    </row>
    <row r="3" spans="1:2">
      <c r="A3" t="s">
        <v>2</v>
      </c>
      <c r="B3" t="s">
        <v>1</v>
      </c>
    </row>
    <row r="4" spans="1:2">
      <c r="A4" t="s">
        <v>3</v>
      </c>
      <c r="B4" t="s">
        <v>4</v>
      </c>
    </row>
    <row r="5" spans="1:2">
      <c r="A5" t="s">
        <v>5</v>
      </c>
      <c r="B5" t="s">
        <v>6</v>
      </c>
    </row>
    <row r="6" spans="1:2">
      <c r="A6" t="s">
        <v>7</v>
      </c>
      <c r="B6" t="s">
        <v>8</v>
      </c>
    </row>
    <row r="7" spans="1:2">
      <c r="A7" t="s">
        <v>9</v>
      </c>
      <c r="B7" t="s">
        <v>10</v>
      </c>
    </row>
    <row r="8" spans="1:2">
      <c r="A8" t="s">
        <v>11</v>
      </c>
      <c r="B8">
        <v>1</v>
      </c>
    </row>
    <row r="9" spans="1:2">
      <c r="A9" t="s">
        <v>12</v>
      </c>
      <c r="B9">
        <v>9</v>
      </c>
    </row>
    <row r="10" spans="1:2">
      <c r="A10" t="s">
        <v>13</v>
      </c>
      <c r="B10" t="s">
        <v>14</v>
      </c>
    </row>
    <row r="11" spans="1:2">
      <c r="A11" t="s">
        <v>15</v>
      </c>
      <c r="B11" t="s">
        <v>16</v>
      </c>
    </row>
  </sheetData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2"/>
  <sheetViews>
    <sheetView showZeros="0" zoomScale="130" zoomScaleNormal="130" workbookViewId="0">
      <pane ySplit="4" topLeftCell="A5" activePane="bottomLeft" state="frozen"/>
      <selection/>
      <selection pane="bottomLeft" activeCell="A1" sqref="A1:D1"/>
    </sheetView>
  </sheetViews>
  <sheetFormatPr defaultColWidth="8.75" defaultRowHeight="14.25" outlineLevelCol="3"/>
  <cols>
    <col min="1" max="1" width="44.25" style="118" customWidth="1"/>
    <col min="2" max="2" width="14.875" style="118" customWidth="1"/>
    <col min="3" max="3" width="13.375" style="154" customWidth="1"/>
    <col min="4" max="4" width="12.125" style="119" customWidth="1"/>
    <col min="5" max="16384" width="8.75" style="118"/>
  </cols>
  <sheetData>
    <row r="1" s="116" customFormat="1" ht="24" spans="1:4">
      <c r="A1" s="120" t="s">
        <v>404</v>
      </c>
      <c r="B1" s="120"/>
      <c r="C1" s="155"/>
      <c r="D1" s="120"/>
    </row>
    <row r="2" spans="1:4">
      <c r="A2" s="121" t="s">
        <v>405</v>
      </c>
      <c r="B2" s="121"/>
      <c r="C2" s="156"/>
      <c r="D2" s="157" t="s">
        <v>39</v>
      </c>
    </row>
    <row r="3" s="117" customFormat="1" ht="15" customHeight="1" spans="1:4">
      <c r="A3" s="158" t="s">
        <v>40</v>
      </c>
      <c r="B3" s="79" t="s">
        <v>397</v>
      </c>
      <c r="C3" s="159" t="s">
        <v>398</v>
      </c>
      <c r="D3" s="79"/>
    </row>
    <row r="4" s="117" customFormat="1" ht="15" customHeight="1" spans="1:4">
      <c r="A4" s="158"/>
      <c r="B4" s="79"/>
      <c r="C4" s="159" t="s">
        <v>44</v>
      </c>
      <c r="D4" s="82" t="s">
        <v>399</v>
      </c>
    </row>
    <row r="5" ht="17.5" customHeight="1" spans="1:4">
      <c r="A5" s="124" t="s">
        <v>406</v>
      </c>
      <c r="B5" s="160">
        <f>SUM(B6:B31)</f>
        <v>20085</v>
      </c>
      <c r="C5" s="160">
        <f>SUM(C6:C31)</f>
        <v>19989</v>
      </c>
      <c r="D5" s="140">
        <f>IF(OR(VALUE(C5)=0,ISERROR(C5/B5-1)),"",ROUND(C5/B5-1,3))</f>
        <v>-0.005</v>
      </c>
    </row>
    <row r="6" ht="17.5" customHeight="1" spans="1:4">
      <c r="A6" s="161" t="s">
        <v>89</v>
      </c>
      <c r="B6" s="160">
        <v>1018</v>
      </c>
      <c r="C6" s="160">
        <v>1012</v>
      </c>
      <c r="D6" s="140">
        <f t="shared" ref="D6:D44" si="0">IF(OR(VALUE(C6)=0,ISERROR(C6/B6-1)),"",ROUND(C6/B6-1,3))</f>
        <v>-0.006</v>
      </c>
    </row>
    <row r="7" ht="17.5" customHeight="1" spans="1:4">
      <c r="A7" s="161" t="s">
        <v>90</v>
      </c>
      <c r="B7" s="160">
        <v>828</v>
      </c>
      <c r="C7" s="160">
        <v>822</v>
      </c>
      <c r="D7" s="140">
        <f t="shared" si="0"/>
        <v>-0.007</v>
      </c>
    </row>
    <row r="8" ht="17.5" customHeight="1" spans="1:4">
      <c r="A8" s="161" t="s">
        <v>91</v>
      </c>
      <c r="B8" s="160">
        <v>8301</v>
      </c>
      <c r="C8" s="160">
        <v>8285</v>
      </c>
      <c r="D8" s="140">
        <f t="shared" si="0"/>
        <v>-0.002</v>
      </c>
    </row>
    <row r="9" ht="17.5" customHeight="1" spans="1:4">
      <c r="A9" s="161" t="s">
        <v>92</v>
      </c>
      <c r="B9" s="160">
        <v>523</v>
      </c>
      <c r="C9" s="160">
        <v>520</v>
      </c>
      <c r="D9" s="140">
        <f t="shared" si="0"/>
        <v>-0.006</v>
      </c>
    </row>
    <row r="10" ht="17.5" customHeight="1" spans="1:4">
      <c r="A10" s="161" t="s">
        <v>93</v>
      </c>
      <c r="B10" s="160">
        <v>397</v>
      </c>
      <c r="C10" s="160">
        <v>396</v>
      </c>
      <c r="D10" s="140">
        <f t="shared" si="0"/>
        <v>-0.003</v>
      </c>
    </row>
    <row r="11" ht="17.5" customHeight="1" spans="1:4">
      <c r="A11" s="161" t="s">
        <v>94</v>
      </c>
      <c r="B11" s="160">
        <v>1259</v>
      </c>
      <c r="C11" s="160">
        <v>1252</v>
      </c>
      <c r="D11" s="140">
        <f t="shared" si="0"/>
        <v>-0.006</v>
      </c>
    </row>
    <row r="12" ht="17.5" customHeight="1" spans="1:4">
      <c r="A12" s="161" t="s">
        <v>95</v>
      </c>
      <c r="B12" s="160">
        <v>43</v>
      </c>
      <c r="C12" s="160">
        <v>40</v>
      </c>
      <c r="D12" s="140">
        <f t="shared" si="0"/>
        <v>-0.07</v>
      </c>
    </row>
    <row r="13" ht="17.5" customHeight="1" spans="1:4">
      <c r="A13" s="161" t="s">
        <v>96</v>
      </c>
      <c r="B13" s="160">
        <v>135</v>
      </c>
      <c r="C13" s="160">
        <v>180</v>
      </c>
      <c r="D13" s="140">
        <f t="shared" si="0"/>
        <v>0.333</v>
      </c>
    </row>
    <row r="14" ht="17.5" customHeight="1" spans="1:4">
      <c r="A14" s="161" t="s">
        <v>97</v>
      </c>
      <c r="B14" s="160"/>
      <c r="C14" s="160"/>
      <c r="D14" s="140" t="str">
        <f t="shared" si="0"/>
        <v/>
      </c>
    </row>
    <row r="15" ht="17.5" customHeight="1" spans="1:4">
      <c r="A15" s="161" t="s">
        <v>98</v>
      </c>
      <c r="B15" s="160">
        <v>1437</v>
      </c>
      <c r="C15" s="160">
        <v>1420</v>
      </c>
      <c r="D15" s="140">
        <f t="shared" si="0"/>
        <v>-0.012</v>
      </c>
    </row>
    <row r="16" ht="17.5" customHeight="1" spans="1:4">
      <c r="A16" s="161" t="s">
        <v>99</v>
      </c>
      <c r="B16" s="160">
        <v>210</v>
      </c>
      <c r="C16" s="160">
        <v>205</v>
      </c>
      <c r="D16" s="140">
        <f t="shared" si="0"/>
        <v>-0.024</v>
      </c>
    </row>
    <row r="17" ht="17.5" customHeight="1" spans="1:4">
      <c r="A17" s="161" t="s">
        <v>100</v>
      </c>
      <c r="B17" s="160"/>
      <c r="C17" s="160"/>
      <c r="D17" s="140" t="str">
        <f t="shared" si="0"/>
        <v/>
      </c>
    </row>
    <row r="18" ht="17.5" customHeight="1" spans="1:4">
      <c r="A18" s="161" t="s">
        <v>101</v>
      </c>
      <c r="B18" s="160"/>
      <c r="C18" s="160"/>
      <c r="D18" s="140" t="str">
        <f t="shared" si="0"/>
        <v/>
      </c>
    </row>
    <row r="19" ht="17.5" customHeight="1" spans="1:4">
      <c r="A19" s="161" t="s">
        <v>102</v>
      </c>
      <c r="B19" s="160"/>
      <c r="C19" s="160"/>
      <c r="D19" s="140" t="str">
        <f t="shared" si="0"/>
        <v/>
      </c>
    </row>
    <row r="20" ht="17.5" customHeight="1" spans="1:4">
      <c r="A20" s="161" t="s">
        <v>103</v>
      </c>
      <c r="B20" s="160">
        <v>168</v>
      </c>
      <c r="C20" s="160">
        <v>165</v>
      </c>
      <c r="D20" s="140">
        <f t="shared" si="0"/>
        <v>-0.018</v>
      </c>
    </row>
    <row r="21" ht="17.5" customHeight="1" spans="1:4">
      <c r="A21" s="161" t="s">
        <v>104</v>
      </c>
      <c r="B21" s="160"/>
      <c r="C21" s="160"/>
      <c r="D21" s="140" t="str">
        <f t="shared" si="0"/>
        <v/>
      </c>
    </row>
    <row r="22" ht="17.5" customHeight="1" spans="1:4">
      <c r="A22" s="161" t="s">
        <v>105</v>
      </c>
      <c r="B22" s="160">
        <v>81</v>
      </c>
      <c r="C22" s="160">
        <v>80</v>
      </c>
      <c r="D22" s="140">
        <f t="shared" si="0"/>
        <v>-0.012</v>
      </c>
    </row>
    <row r="23" ht="17.5" customHeight="1" spans="1:4">
      <c r="A23" s="161" t="s">
        <v>106</v>
      </c>
      <c r="B23" s="160">
        <v>141</v>
      </c>
      <c r="C23" s="160">
        <v>138</v>
      </c>
      <c r="D23" s="140">
        <f t="shared" si="0"/>
        <v>-0.021</v>
      </c>
    </row>
    <row r="24" ht="17.5" customHeight="1" spans="1:4">
      <c r="A24" s="161" t="s">
        <v>107</v>
      </c>
      <c r="B24" s="160">
        <v>550</v>
      </c>
      <c r="C24" s="160">
        <v>546</v>
      </c>
      <c r="D24" s="140">
        <f t="shared" si="0"/>
        <v>-0.007</v>
      </c>
    </row>
    <row r="25" ht="17.5" customHeight="1" spans="1:4">
      <c r="A25" s="161" t="s">
        <v>108</v>
      </c>
      <c r="B25" s="160">
        <v>1949</v>
      </c>
      <c r="C25" s="160">
        <v>1935</v>
      </c>
      <c r="D25" s="140">
        <f t="shared" si="0"/>
        <v>-0.007</v>
      </c>
    </row>
    <row r="26" ht="17.5" customHeight="1" spans="1:4">
      <c r="A26" s="162" t="s">
        <v>109</v>
      </c>
      <c r="B26" s="160">
        <v>688</v>
      </c>
      <c r="C26" s="160">
        <v>678</v>
      </c>
      <c r="D26" s="140">
        <f t="shared" si="0"/>
        <v>-0.015</v>
      </c>
    </row>
    <row r="27" ht="17.5" customHeight="1" spans="1:4">
      <c r="A27" s="162" t="s">
        <v>110</v>
      </c>
      <c r="B27" s="160">
        <v>220</v>
      </c>
      <c r="C27" s="160">
        <v>212</v>
      </c>
      <c r="D27" s="140">
        <f t="shared" si="0"/>
        <v>-0.036</v>
      </c>
    </row>
    <row r="28" ht="17.5" customHeight="1" spans="1:4">
      <c r="A28" s="162" t="s">
        <v>111</v>
      </c>
      <c r="B28" s="160">
        <v>131</v>
      </c>
      <c r="C28" s="160">
        <v>128</v>
      </c>
      <c r="D28" s="140">
        <f t="shared" si="0"/>
        <v>-0.023</v>
      </c>
    </row>
    <row r="29" ht="17.5" customHeight="1" spans="1:4">
      <c r="A29" s="162" t="s">
        <v>112</v>
      </c>
      <c r="B29" s="160">
        <v>2</v>
      </c>
      <c r="C29" s="160">
        <v>2</v>
      </c>
      <c r="D29" s="140">
        <f t="shared" si="0"/>
        <v>0</v>
      </c>
    </row>
    <row r="30" ht="17.5" customHeight="1" spans="1:4">
      <c r="A30" s="162" t="s">
        <v>113</v>
      </c>
      <c r="B30" s="160">
        <v>879</v>
      </c>
      <c r="C30" s="160">
        <v>868</v>
      </c>
      <c r="D30" s="140">
        <f t="shared" si="0"/>
        <v>-0.013</v>
      </c>
    </row>
    <row r="31" ht="17.5" customHeight="1" spans="1:4">
      <c r="A31" s="161" t="s">
        <v>114</v>
      </c>
      <c r="B31" s="160">
        <v>1125</v>
      </c>
      <c r="C31" s="160">
        <v>1105</v>
      </c>
      <c r="D31" s="140">
        <f t="shared" si="0"/>
        <v>-0.018</v>
      </c>
    </row>
    <row r="32" ht="17.5" customHeight="1" spans="1:4">
      <c r="A32" s="124" t="s">
        <v>407</v>
      </c>
      <c r="B32" s="160">
        <v>228</v>
      </c>
      <c r="C32" s="160">
        <v>230</v>
      </c>
      <c r="D32" s="140">
        <f t="shared" si="0"/>
        <v>0.009</v>
      </c>
    </row>
    <row r="33" ht="17.5" customHeight="1" spans="1:4">
      <c r="A33" s="124" t="s">
        <v>408</v>
      </c>
      <c r="B33" s="160">
        <f>SUM(B34:B39)</f>
        <v>5978</v>
      </c>
      <c r="C33" s="160">
        <f>SUM(C34:C39)</f>
        <v>5988</v>
      </c>
      <c r="D33" s="140">
        <f t="shared" si="0"/>
        <v>0.002</v>
      </c>
    </row>
    <row r="34" ht="17.5" customHeight="1" spans="1:4">
      <c r="A34" s="161" t="s">
        <v>117</v>
      </c>
      <c r="B34" s="160"/>
      <c r="C34" s="160"/>
      <c r="D34" s="140" t="str">
        <f t="shared" si="0"/>
        <v/>
      </c>
    </row>
    <row r="35" ht="17.5" customHeight="1" spans="1:4">
      <c r="A35" s="161" t="s">
        <v>118</v>
      </c>
      <c r="B35" s="160">
        <v>5058</v>
      </c>
      <c r="C35" s="160">
        <v>5060</v>
      </c>
      <c r="D35" s="140">
        <f t="shared" si="0"/>
        <v>0</v>
      </c>
    </row>
    <row r="36" ht="17.5" customHeight="1" spans="1:4">
      <c r="A36" s="161" t="s">
        <v>119</v>
      </c>
      <c r="B36" s="160">
        <v>36</v>
      </c>
      <c r="C36" s="160">
        <v>36</v>
      </c>
      <c r="D36" s="140">
        <f t="shared" si="0"/>
        <v>0</v>
      </c>
    </row>
    <row r="37" ht="17.5" customHeight="1" spans="1:4">
      <c r="A37" s="161" t="s">
        <v>120</v>
      </c>
      <c r="B37" s="160">
        <v>70</v>
      </c>
      <c r="C37" s="160">
        <v>70</v>
      </c>
      <c r="D37" s="140">
        <f t="shared" si="0"/>
        <v>0</v>
      </c>
    </row>
    <row r="38" ht="17.5" customHeight="1" spans="1:4">
      <c r="A38" s="161" t="s">
        <v>121</v>
      </c>
      <c r="B38" s="160">
        <v>749</v>
      </c>
      <c r="C38" s="160">
        <v>752</v>
      </c>
      <c r="D38" s="140">
        <f t="shared" si="0"/>
        <v>0.004</v>
      </c>
    </row>
    <row r="39" ht="17.5" customHeight="1" spans="1:4">
      <c r="A39" s="161" t="s">
        <v>122</v>
      </c>
      <c r="B39" s="163">
        <v>65</v>
      </c>
      <c r="C39" s="163">
        <v>70</v>
      </c>
      <c r="D39" s="88">
        <f t="shared" si="0"/>
        <v>0.077</v>
      </c>
    </row>
    <row r="40" ht="17.5" customHeight="1" spans="1:4">
      <c r="A40" s="164" t="s">
        <v>409</v>
      </c>
      <c r="B40" s="160">
        <f>SUM(B41:B48)</f>
        <v>34299</v>
      </c>
      <c r="C40" s="160">
        <f>SUM(C41:C48)</f>
        <v>34408</v>
      </c>
      <c r="D40" s="88">
        <f t="shared" si="0"/>
        <v>0.003</v>
      </c>
    </row>
    <row r="41" ht="17.5" customHeight="1" spans="1:4">
      <c r="A41" s="161" t="s">
        <v>124</v>
      </c>
      <c r="B41" s="160">
        <v>250</v>
      </c>
      <c r="C41" s="160">
        <v>255</v>
      </c>
      <c r="D41" s="88">
        <f t="shared" si="0"/>
        <v>0.02</v>
      </c>
    </row>
    <row r="42" s="152" customFormat="1" ht="17.5" customHeight="1" spans="1:4">
      <c r="A42" s="161" t="s">
        <v>125</v>
      </c>
      <c r="B42" s="160">
        <v>32895</v>
      </c>
      <c r="C42" s="160">
        <v>32980</v>
      </c>
      <c r="D42" s="88">
        <f t="shared" si="0"/>
        <v>0.003</v>
      </c>
    </row>
    <row r="43" s="152" customFormat="1" ht="17.5" customHeight="1" spans="1:4">
      <c r="A43" s="161" t="s">
        <v>126</v>
      </c>
      <c r="B43" s="160">
        <v>468</v>
      </c>
      <c r="C43" s="160">
        <v>475</v>
      </c>
      <c r="D43" s="88">
        <f t="shared" si="0"/>
        <v>0.015</v>
      </c>
    </row>
    <row r="44" s="152" customFormat="1" ht="17.5" customHeight="1" spans="1:4">
      <c r="A44" s="161" t="s">
        <v>127</v>
      </c>
      <c r="B44" s="160"/>
      <c r="C44" s="160"/>
      <c r="D44" s="88" t="str">
        <f t="shared" si="0"/>
        <v/>
      </c>
    </row>
    <row r="45" s="152" customFormat="1" ht="17.5" customHeight="1" spans="1:4">
      <c r="A45" s="161" t="s">
        <v>128</v>
      </c>
      <c r="B45" s="165">
        <v>50</v>
      </c>
      <c r="C45" s="165">
        <v>50</v>
      </c>
      <c r="D45" s="88">
        <f t="shared" ref="D45:D84" si="1">IF(OR(VALUE(C45)=0,ISERROR(C45/B45-1)),"",ROUND(C45/B45-1,3))</f>
        <v>0</v>
      </c>
    </row>
    <row r="46" s="152" customFormat="1" ht="17.5" customHeight="1" spans="1:4">
      <c r="A46" s="161" t="s">
        <v>129</v>
      </c>
      <c r="B46" s="165">
        <v>636</v>
      </c>
      <c r="C46" s="165">
        <v>648</v>
      </c>
      <c r="D46" s="88">
        <f t="shared" si="1"/>
        <v>0.019</v>
      </c>
    </row>
    <row r="47" s="152" customFormat="1" ht="17.5" customHeight="1" spans="1:4">
      <c r="A47" s="161" t="s">
        <v>130</v>
      </c>
      <c r="B47" s="165"/>
      <c r="C47" s="165"/>
      <c r="D47" s="88" t="str">
        <f t="shared" si="1"/>
        <v/>
      </c>
    </row>
    <row r="48" s="152" customFormat="1" ht="17.5" customHeight="1" spans="1:4">
      <c r="A48" s="161" t="s">
        <v>131</v>
      </c>
      <c r="B48" s="165"/>
      <c r="C48" s="165"/>
      <c r="D48" s="88" t="str">
        <f t="shared" si="1"/>
        <v/>
      </c>
    </row>
    <row r="49" s="152" customFormat="1" ht="17.5" customHeight="1" spans="1:4">
      <c r="A49" s="164" t="s">
        <v>410</v>
      </c>
      <c r="B49" s="165">
        <f>SUM(B50:B59)</f>
        <v>1238</v>
      </c>
      <c r="C49" s="165">
        <f>SUM(C50:C59)</f>
        <v>1248</v>
      </c>
      <c r="D49" s="88">
        <f t="shared" si="1"/>
        <v>0.008</v>
      </c>
    </row>
    <row r="50" s="152" customFormat="1" ht="17.5" customHeight="1" spans="1:4">
      <c r="A50" s="161" t="s">
        <v>133</v>
      </c>
      <c r="B50" s="165">
        <v>1092</v>
      </c>
      <c r="C50" s="165">
        <v>1095</v>
      </c>
      <c r="D50" s="88">
        <f t="shared" si="1"/>
        <v>0.003</v>
      </c>
    </row>
    <row r="51" s="152" customFormat="1" ht="17.5" customHeight="1" spans="1:4">
      <c r="A51" s="161" t="s">
        <v>134</v>
      </c>
      <c r="B51" s="165"/>
      <c r="C51" s="165"/>
      <c r="D51" s="88" t="str">
        <f t="shared" si="1"/>
        <v/>
      </c>
    </row>
    <row r="52" s="152" customFormat="1" ht="17.5" customHeight="1" spans="1:4">
      <c r="A52" s="161" t="s">
        <v>135</v>
      </c>
      <c r="B52" s="165"/>
      <c r="C52" s="165"/>
      <c r="D52" s="88" t="str">
        <f t="shared" si="1"/>
        <v/>
      </c>
    </row>
    <row r="53" s="152" customFormat="1" ht="17.5" customHeight="1" spans="1:4">
      <c r="A53" s="161" t="s">
        <v>136</v>
      </c>
      <c r="B53" s="165">
        <v>9</v>
      </c>
      <c r="C53" s="165">
        <v>10</v>
      </c>
      <c r="D53" s="88">
        <f t="shared" si="1"/>
        <v>0.111</v>
      </c>
    </row>
    <row r="54" s="152" customFormat="1" ht="17.5" customHeight="1" spans="1:4">
      <c r="A54" s="161" t="s">
        <v>137</v>
      </c>
      <c r="B54" s="165"/>
      <c r="C54" s="165"/>
      <c r="D54" s="88" t="str">
        <f t="shared" si="1"/>
        <v/>
      </c>
    </row>
    <row r="55" s="152" customFormat="1" ht="17.5" customHeight="1" spans="1:4">
      <c r="A55" s="161" t="s">
        <v>138</v>
      </c>
      <c r="B55" s="165"/>
      <c r="C55" s="165"/>
      <c r="D55" s="88" t="str">
        <f t="shared" si="1"/>
        <v/>
      </c>
    </row>
    <row r="56" s="152" customFormat="1" ht="17.5" customHeight="1" spans="1:4">
      <c r="A56" s="166" t="s">
        <v>139</v>
      </c>
      <c r="B56" s="167">
        <v>111</v>
      </c>
      <c r="C56" s="167">
        <v>115</v>
      </c>
      <c r="D56" s="88">
        <f t="shared" si="1"/>
        <v>0.036</v>
      </c>
    </row>
    <row r="57" s="152" customFormat="1" ht="17.5" customHeight="1" spans="1:4">
      <c r="A57" s="166" t="s">
        <v>140</v>
      </c>
      <c r="B57" s="167"/>
      <c r="C57" s="167"/>
      <c r="D57" s="88" t="str">
        <f t="shared" si="1"/>
        <v/>
      </c>
    </row>
    <row r="58" s="152" customFormat="1" ht="17.5" customHeight="1" spans="1:4">
      <c r="A58" s="166" t="s">
        <v>141</v>
      </c>
      <c r="B58" s="167"/>
      <c r="C58" s="167"/>
      <c r="D58" s="88" t="str">
        <f t="shared" si="1"/>
        <v/>
      </c>
    </row>
    <row r="59" s="152" customFormat="1" ht="17.5" customHeight="1" spans="1:4">
      <c r="A59" s="166" t="s">
        <v>142</v>
      </c>
      <c r="B59" s="167">
        <v>26</v>
      </c>
      <c r="C59" s="167">
        <v>28</v>
      </c>
      <c r="D59" s="88">
        <f t="shared" si="1"/>
        <v>0.077</v>
      </c>
    </row>
    <row r="60" s="152" customFormat="1" ht="17.5" customHeight="1" spans="1:4">
      <c r="A60" s="164" t="s">
        <v>143</v>
      </c>
      <c r="B60" s="165">
        <f>SUM(B61:B66)</f>
        <v>2297</v>
      </c>
      <c r="C60" s="165">
        <f>SUM(C61:C66)</f>
        <v>2280</v>
      </c>
      <c r="D60" s="88">
        <f t="shared" si="1"/>
        <v>-0.007</v>
      </c>
    </row>
    <row r="61" s="152" customFormat="1" ht="17.5" customHeight="1" spans="1:4">
      <c r="A61" s="161" t="s">
        <v>144</v>
      </c>
      <c r="B61" s="165">
        <v>1735</v>
      </c>
      <c r="C61" s="165">
        <v>1740</v>
      </c>
      <c r="D61" s="88">
        <f t="shared" si="1"/>
        <v>0.003</v>
      </c>
    </row>
    <row r="62" s="152" customFormat="1" ht="17.5" customHeight="1" spans="1:4">
      <c r="A62" s="161" t="s">
        <v>145</v>
      </c>
      <c r="B62" s="165">
        <v>89</v>
      </c>
      <c r="C62" s="165">
        <v>80</v>
      </c>
      <c r="D62" s="88">
        <f t="shared" si="1"/>
        <v>-0.101</v>
      </c>
    </row>
    <row r="63" s="152" customFormat="1" ht="17.5" customHeight="1" spans="1:4">
      <c r="A63" s="161" t="s">
        <v>146</v>
      </c>
      <c r="B63" s="165">
        <v>48</v>
      </c>
      <c r="C63" s="165">
        <v>50</v>
      </c>
      <c r="D63" s="88">
        <f t="shared" si="1"/>
        <v>0.042</v>
      </c>
    </row>
    <row r="64" s="152" customFormat="1" ht="17.5" customHeight="1" spans="1:4">
      <c r="A64" s="161" t="s">
        <v>411</v>
      </c>
      <c r="B64" s="165"/>
      <c r="C64" s="165"/>
      <c r="D64" s="88" t="str">
        <f t="shared" si="1"/>
        <v/>
      </c>
    </row>
    <row r="65" s="152" customFormat="1" ht="17.5" customHeight="1" spans="1:4">
      <c r="A65" s="161" t="s">
        <v>412</v>
      </c>
      <c r="B65" s="165">
        <v>355</v>
      </c>
      <c r="C65" s="165">
        <v>360</v>
      </c>
      <c r="D65" s="88">
        <f t="shared" si="1"/>
        <v>0.014</v>
      </c>
    </row>
    <row r="66" s="152" customFormat="1" ht="17.5" customHeight="1" spans="1:4">
      <c r="A66" s="161" t="s">
        <v>149</v>
      </c>
      <c r="B66" s="165">
        <v>70</v>
      </c>
      <c r="C66" s="165">
        <v>50</v>
      </c>
      <c r="D66" s="88">
        <f t="shared" si="1"/>
        <v>-0.286</v>
      </c>
    </row>
    <row r="67" s="152" customFormat="1" ht="17.5" customHeight="1" spans="1:4">
      <c r="A67" s="164" t="s">
        <v>320</v>
      </c>
      <c r="B67" s="165">
        <f>SUM(B68:B88)</f>
        <v>33787</v>
      </c>
      <c r="C67" s="165">
        <f>SUM(C68:C88)</f>
        <v>34289</v>
      </c>
      <c r="D67" s="88">
        <f t="shared" si="1"/>
        <v>0.015</v>
      </c>
    </row>
    <row r="68" s="152" customFormat="1" ht="17.5" customHeight="1" spans="1:4">
      <c r="A68" s="161" t="s">
        <v>151</v>
      </c>
      <c r="B68" s="165">
        <v>1087</v>
      </c>
      <c r="C68" s="165">
        <v>1090</v>
      </c>
      <c r="D68" s="88">
        <f t="shared" si="1"/>
        <v>0.003</v>
      </c>
    </row>
    <row r="69" s="152" customFormat="1" ht="17.5" customHeight="1" spans="1:4">
      <c r="A69" s="161" t="s">
        <v>152</v>
      </c>
      <c r="B69" s="165">
        <v>476</v>
      </c>
      <c r="C69" s="165">
        <v>480</v>
      </c>
      <c r="D69" s="88">
        <f t="shared" si="1"/>
        <v>0.008</v>
      </c>
    </row>
    <row r="70" s="152" customFormat="1" ht="17.5" customHeight="1" spans="1:4">
      <c r="A70" s="161" t="s">
        <v>153</v>
      </c>
      <c r="B70" s="165"/>
      <c r="C70" s="165"/>
      <c r="D70" s="88" t="str">
        <f t="shared" si="1"/>
        <v/>
      </c>
    </row>
    <row r="71" s="152" customFormat="1" ht="17.5" customHeight="1" spans="1:4">
      <c r="A71" s="161" t="s">
        <v>154</v>
      </c>
      <c r="B71" s="165">
        <v>13615</v>
      </c>
      <c r="C71" s="165">
        <v>13620</v>
      </c>
      <c r="D71" s="88">
        <f t="shared" si="1"/>
        <v>0</v>
      </c>
    </row>
    <row r="72" s="152" customFormat="1" ht="17.5" customHeight="1" spans="1:4">
      <c r="A72" s="161" t="s">
        <v>155</v>
      </c>
      <c r="B72" s="165"/>
      <c r="C72" s="165"/>
      <c r="D72" s="88" t="str">
        <f t="shared" si="1"/>
        <v/>
      </c>
    </row>
    <row r="73" s="152" customFormat="1" ht="17.5" customHeight="1" spans="1:4">
      <c r="A73" s="161" t="s">
        <v>156</v>
      </c>
      <c r="B73" s="165">
        <v>1561</v>
      </c>
      <c r="C73" s="165">
        <v>1600</v>
      </c>
      <c r="D73" s="88">
        <f t="shared" si="1"/>
        <v>0.025</v>
      </c>
    </row>
    <row r="74" s="152" customFormat="1" ht="17.5" customHeight="1" spans="1:4">
      <c r="A74" s="161" t="s">
        <v>157</v>
      </c>
      <c r="B74" s="165">
        <v>2609</v>
      </c>
      <c r="C74" s="165">
        <v>2800</v>
      </c>
      <c r="D74" s="88">
        <f t="shared" si="1"/>
        <v>0.073</v>
      </c>
    </row>
    <row r="75" s="152" customFormat="1" ht="17.5" customHeight="1" spans="1:4">
      <c r="A75" s="161" t="s">
        <v>158</v>
      </c>
      <c r="B75" s="165">
        <v>195</v>
      </c>
      <c r="C75" s="165">
        <v>195</v>
      </c>
      <c r="D75" s="88">
        <f t="shared" si="1"/>
        <v>0</v>
      </c>
    </row>
    <row r="76" s="152" customFormat="1" ht="17.5" customHeight="1" spans="1:4">
      <c r="A76" s="161" t="s">
        <v>159</v>
      </c>
      <c r="B76" s="165">
        <v>3019</v>
      </c>
      <c r="C76" s="165">
        <v>3030</v>
      </c>
      <c r="D76" s="88">
        <f t="shared" si="1"/>
        <v>0.004</v>
      </c>
    </row>
    <row r="77" s="152" customFormat="1" ht="17.5" customHeight="1" spans="1:4">
      <c r="A77" s="161" t="s">
        <v>160</v>
      </c>
      <c r="B77" s="165">
        <v>898</v>
      </c>
      <c r="C77" s="165">
        <v>905</v>
      </c>
      <c r="D77" s="88">
        <f t="shared" si="1"/>
        <v>0.008</v>
      </c>
    </row>
    <row r="78" s="152" customFormat="1" ht="17.5" customHeight="1" spans="1:4">
      <c r="A78" s="168" t="s">
        <v>161</v>
      </c>
      <c r="B78" s="165"/>
      <c r="C78" s="165"/>
      <c r="D78" s="88" t="str">
        <f t="shared" si="1"/>
        <v/>
      </c>
    </row>
    <row r="79" s="152" customFormat="1" ht="17.5" customHeight="1" spans="1:4">
      <c r="A79" s="168" t="s">
        <v>162</v>
      </c>
      <c r="B79" s="165">
        <v>102</v>
      </c>
      <c r="C79" s="165">
        <v>103</v>
      </c>
      <c r="D79" s="88">
        <f t="shared" si="1"/>
        <v>0.01</v>
      </c>
    </row>
    <row r="80" s="152" customFormat="1" ht="17.5" customHeight="1" spans="1:4">
      <c r="A80" s="168" t="s">
        <v>163</v>
      </c>
      <c r="B80" s="165">
        <v>3358</v>
      </c>
      <c r="C80" s="165">
        <v>3380</v>
      </c>
      <c r="D80" s="88">
        <f t="shared" si="1"/>
        <v>0.007</v>
      </c>
    </row>
    <row r="81" s="152" customFormat="1" ht="17.5" customHeight="1" spans="1:4">
      <c r="A81" s="168" t="s">
        <v>164</v>
      </c>
      <c r="B81" s="165">
        <v>222</v>
      </c>
      <c r="C81" s="165">
        <v>225</v>
      </c>
      <c r="D81" s="88">
        <f t="shared" si="1"/>
        <v>0.014</v>
      </c>
    </row>
    <row r="82" s="152" customFormat="1" ht="17.5" customHeight="1" spans="1:4">
      <c r="A82" s="168" t="s">
        <v>165</v>
      </c>
      <c r="B82" s="165">
        <v>736</v>
      </c>
      <c r="C82" s="165">
        <v>740</v>
      </c>
      <c r="D82" s="88">
        <f t="shared" si="1"/>
        <v>0.005</v>
      </c>
    </row>
    <row r="83" s="152" customFormat="1" ht="17.5" customHeight="1" spans="1:4">
      <c r="A83" s="168" t="s">
        <v>166</v>
      </c>
      <c r="B83" s="165">
        <v>209</v>
      </c>
      <c r="C83" s="165">
        <v>215</v>
      </c>
      <c r="D83" s="88">
        <f t="shared" si="1"/>
        <v>0.029</v>
      </c>
    </row>
    <row r="84" s="152" customFormat="1" ht="17.5" customHeight="1" spans="1:4">
      <c r="A84" s="168" t="s">
        <v>167</v>
      </c>
      <c r="B84" s="165">
        <v>5400</v>
      </c>
      <c r="C84" s="165">
        <v>5600</v>
      </c>
      <c r="D84" s="88">
        <f t="shared" si="1"/>
        <v>0.037</v>
      </c>
    </row>
    <row r="85" s="152" customFormat="1" ht="17.5" customHeight="1" spans="1:4">
      <c r="A85" s="168" t="s">
        <v>413</v>
      </c>
      <c r="B85" s="165"/>
      <c r="C85" s="165"/>
      <c r="D85" s="88" t="str">
        <f t="shared" ref="D85:D101" si="2">IF(OR(VALUE(C85)=0,ISERROR(C85/B85-1)),"",ROUND(C85/B85-1,3))</f>
        <v/>
      </c>
    </row>
    <row r="86" s="152" customFormat="1" ht="17.5" customHeight="1" spans="1:4">
      <c r="A86" s="168" t="s">
        <v>168</v>
      </c>
      <c r="B86" s="165">
        <v>212</v>
      </c>
      <c r="C86" s="165">
        <v>215</v>
      </c>
      <c r="D86" s="88">
        <f t="shared" si="2"/>
        <v>0.014</v>
      </c>
    </row>
    <row r="87" s="152" customFormat="1" ht="17.5" customHeight="1" spans="1:4">
      <c r="A87" s="168" t="s">
        <v>169</v>
      </c>
      <c r="B87" s="165">
        <v>63</v>
      </c>
      <c r="C87" s="165">
        <v>65</v>
      </c>
      <c r="D87" s="88">
        <f t="shared" si="2"/>
        <v>0.032</v>
      </c>
    </row>
    <row r="88" s="152" customFormat="1" ht="17.5" customHeight="1" spans="1:4">
      <c r="A88" s="161" t="s">
        <v>170</v>
      </c>
      <c r="B88" s="165">
        <v>25</v>
      </c>
      <c r="C88" s="165">
        <v>26</v>
      </c>
      <c r="D88" s="88">
        <f t="shared" si="2"/>
        <v>0.04</v>
      </c>
    </row>
    <row r="89" s="152" customFormat="1" ht="17.5" customHeight="1" spans="1:4">
      <c r="A89" s="105" t="s">
        <v>414</v>
      </c>
      <c r="B89" s="165">
        <f>SUM(B90:B104)</f>
        <v>15908</v>
      </c>
      <c r="C89" s="165">
        <f>SUM(C90:C104)</f>
        <v>16053</v>
      </c>
      <c r="D89" s="88">
        <f t="shared" si="2"/>
        <v>0.009</v>
      </c>
    </row>
    <row r="90" s="152" customFormat="1" ht="17.5" customHeight="1" spans="1:4">
      <c r="A90" s="161" t="s">
        <v>172</v>
      </c>
      <c r="B90" s="165">
        <v>401</v>
      </c>
      <c r="C90" s="165">
        <v>400</v>
      </c>
      <c r="D90" s="88">
        <f t="shared" si="2"/>
        <v>-0.002</v>
      </c>
    </row>
    <row r="91" s="152" customFormat="1" ht="17.5" customHeight="1" spans="1:4">
      <c r="A91" s="161" t="s">
        <v>173</v>
      </c>
      <c r="B91" s="165">
        <v>1504</v>
      </c>
      <c r="C91" s="165">
        <v>1526</v>
      </c>
      <c r="D91" s="88">
        <f t="shared" si="2"/>
        <v>0.015</v>
      </c>
    </row>
    <row r="92" s="152" customFormat="1" ht="17.5" customHeight="1" spans="1:4">
      <c r="A92" s="166" t="s">
        <v>174</v>
      </c>
      <c r="B92" s="165">
        <v>2637</v>
      </c>
      <c r="C92" s="165">
        <v>2650</v>
      </c>
      <c r="D92" s="88">
        <f t="shared" si="2"/>
        <v>0.005</v>
      </c>
    </row>
    <row r="93" s="152" customFormat="1" ht="17.5" customHeight="1" spans="1:4">
      <c r="A93" s="166" t="s">
        <v>175</v>
      </c>
      <c r="B93" s="165">
        <v>3858</v>
      </c>
      <c r="C93" s="165">
        <v>3890</v>
      </c>
      <c r="D93" s="88">
        <f t="shared" si="2"/>
        <v>0.008</v>
      </c>
    </row>
    <row r="94" s="152" customFormat="1" ht="17.5" customHeight="1" spans="1:4">
      <c r="A94" s="161" t="s">
        <v>176</v>
      </c>
      <c r="B94" s="165"/>
      <c r="C94" s="165"/>
      <c r="D94" s="88" t="str">
        <f t="shared" si="2"/>
        <v/>
      </c>
    </row>
    <row r="95" s="152" customFormat="1" ht="17.5" customHeight="1" spans="1:4">
      <c r="A95" s="161" t="s">
        <v>177</v>
      </c>
      <c r="B95" s="165">
        <v>26</v>
      </c>
      <c r="C95" s="165">
        <v>25</v>
      </c>
      <c r="D95" s="88">
        <f t="shared" si="2"/>
        <v>-0.038</v>
      </c>
    </row>
    <row r="96" s="153" customFormat="1" ht="17.5" customHeight="1" spans="1:4">
      <c r="A96" s="166" t="s">
        <v>178</v>
      </c>
      <c r="B96" s="165">
        <v>937</v>
      </c>
      <c r="C96" s="165">
        <v>980</v>
      </c>
      <c r="D96" s="88">
        <f t="shared" si="2"/>
        <v>0.046</v>
      </c>
    </row>
    <row r="97" s="152" customFormat="1" ht="17.5" customHeight="1" spans="1:4">
      <c r="A97" s="161" t="s">
        <v>179</v>
      </c>
      <c r="B97" s="165"/>
      <c r="C97" s="165"/>
      <c r="D97" s="88" t="str">
        <f t="shared" si="2"/>
        <v/>
      </c>
    </row>
    <row r="98" s="152" customFormat="1" ht="17.5" customHeight="1" spans="1:4">
      <c r="A98" s="161" t="s">
        <v>180</v>
      </c>
      <c r="B98" s="165">
        <v>5094</v>
      </c>
      <c r="C98" s="165">
        <v>5120</v>
      </c>
      <c r="D98" s="88">
        <f t="shared" si="2"/>
        <v>0.005</v>
      </c>
    </row>
    <row r="99" s="152" customFormat="1" ht="17.5" customHeight="1" spans="1:4">
      <c r="A99" s="161" t="s">
        <v>181</v>
      </c>
      <c r="B99" s="165">
        <v>363</v>
      </c>
      <c r="C99" s="165">
        <v>365</v>
      </c>
      <c r="D99" s="88">
        <f t="shared" si="2"/>
        <v>0.006</v>
      </c>
    </row>
    <row r="100" s="152" customFormat="1" ht="17.5" customHeight="1" spans="1:4">
      <c r="A100" s="161" t="s">
        <v>182</v>
      </c>
      <c r="B100" s="165">
        <v>651</v>
      </c>
      <c r="C100" s="165">
        <v>655</v>
      </c>
      <c r="D100" s="88">
        <f t="shared" si="2"/>
        <v>0.006</v>
      </c>
    </row>
    <row r="101" s="152" customFormat="1" ht="17.5" customHeight="1" spans="1:4">
      <c r="A101" s="161" t="s">
        <v>183</v>
      </c>
      <c r="B101" s="165">
        <v>100</v>
      </c>
      <c r="C101" s="165">
        <v>100</v>
      </c>
      <c r="D101" s="88">
        <f t="shared" si="2"/>
        <v>0</v>
      </c>
    </row>
    <row r="102" s="152" customFormat="1" ht="17.5" customHeight="1" spans="1:4">
      <c r="A102" s="161" t="s">
        <v>184</v>
      </c>
      <c r="B102" s="165">
        <v>318</v>
      </c>
      <c r="C102" s="165">
        <v>320</v>
      </c>
      <c r="D102" s="88">
        <f t="shared" ref="D102:D133" si="3">IF(OR(VALUE(C102)=0,ISERROR(C102/B102-1)),"",ROUND(C102/B102-1,3))</f>
        <v>0.006</v>
      </c>
    </row>
    <row r="103" s="152" customFormat="1" ht="17.5" customHeight="1" spans="1:4">
      <c r="A103" s="161" t="s">
        <v>185</v>
      </c>
      <c r="B103" s="165">
        <v>12</v>
      </c>
      <c r="C103" s="165">
        <v>12</v>
      </c>
      <c r="D103" s="88">
        <f t="shared" si="3"/>
        <v>0</v>
      </c>
    </row>
    <row r="104" s="152" customFormat="1" ht="17.5" customHeight="1" spans="1:4">
      <c r="A104" s="161" t="s">
        <v>186</v>
      </c>
      <c r="B104" s="165">
        <v>7</v>
      </c>
      <c r="C104" s="165">
        <v>10</v>
      </c>
      <c r="D104" s="88">
        <f t="shared" si="3"/>
        <v>0.429</v>
      </c>
    </row>
    <row r="105" s="152" customFormat="1" ht="17.5" customHeight="1" spans="1:4">
      <c r="A105" s="124" t="s">
        <v>415</v>
      </c>
      <c r="B105" s="165">
        <f>SUM(B106:B117)</f>
        <v>2339</v>
      </c>
      <c r="C105" s="165">
        <f>SUM(C106:C117)</f>
        <v>2390</v>
      </c>
      <c r="D105" s="88">
        <f t="shared" si="3"/>
        <v>0.022</v>
      </c>
    </row>
    <row r="106" s="152" customFormat="1" ht="17.5" customHeight="1" spans="1:4">
      <c r="A106" s="161" t="s">
        <v>188</v>
      </c>
      <c r="B106" s="165">
        <v>20</v>
      </c>
      <c r="C106" s="165">
        <v>20</v>
      </c>
      <c r="D106" s="88">
        <f t="shared" si="3"/>
        <v>0</v>
      </c>
    </row>
    <row r="107" s="152" customFormat="1" ht="17.5" customHeight="1" spans="1:4">
      <c r="A107" s="161" t="s">
        <v>189</v>
      </c>
      <c r="B107" s="165"/>
      <c r="C107" s="165"/>
      <c r="D107" s="88" t="str">
        <f t="shared" si="3"/>
        <v/>
      </c>
    </row>
    <row r="108" s="152" customFormat="1" ht="17.5" customHeight="1" spans="1:4">
      <c r="A108" s="161" t="s">
        <v>190</v>
      </c>
      <c r="B108" s="165">
        <v>1142</v>
      </c>
      <c r="C108" s="165">
        <v>1160</v>
      </c>
      <c r="D108" s="88">
        <f t="shared" si="3"/>
        <v>0.016</v>
      </c>
    </row>
    <row r="109" s="152" customFormat="1" ht="17.5" customHeight="1" spans="1:4">
      <c r="A109" s="161" t="s">
        <v>191</v>
      </c>
      <c r="B109" s="165">
        <v>380</v>
      </c>
      <c r="C109" s="165">
        <v>380</v>
      </c>
      <c r="D109" s="88">
        <f t="shared" si="3"/>
        <v>0</v>
      </c>
    </row>
    <row r="110" s="152" customFormat="1" ht="17.5" customHeight="1" spans="1:4">
      <c r="A110" s="161" t="s">
        <v>192</v>
      </c>
      <c r="B110" s="165">
        <v>11</v>
      </c>
      <c r="C110" s="165">
        <v>12</v>
      </c>
      <c r="D110" s="88">
        <f t="shared" si="3"/>
        <v>0.091</v>
      </c>
    </row>
    <row r="111" s="152" customFormat="1" ht="17.5" customHeight="1" spans="1:4">
      <c r="A111" s="161" t="s">
        <v>193</v>
      </c>
      <c r="B111" s="165">
        <v>691</v>
      </c>
      <c r="C111" s="165">
        <v>720</v>
      </c>
      <c r="D111" s="88">
        <f t="shared" si="3"/>
        <v>0.042</v>
      </c>
    </row>
    <row r="112" s="152" customFormat="1" ht="17.5" customHeight="1" spans="1:4">
      <c r="A112" s="161" t="s">
        <v>194</v>
      </c>
      <c r="B112" s="165"/>
      <c r="C112" s="165"/>
      <c r="D112" s="88" t="str">
        <f t="shared" si="3"/>
        <v/>
      </c>
    </row>
    <row r="113" s="152" customFormat="1" ht="17.5" customHeight="1" spans="1:4">
      <c r="A113" s="161" t="s">
        <v>195</v>
      </c>
      <c r="B113" s="165"/>
      <c r="C113" s="165"/>
      <c r="D113" s="88" t="str">
        <f t="shared" si="3"/>
        <v/>
      </c>
    </row>
    <row r="114" s="152" customFormat="1" ht="17.5" customHeight="1" spans="1:4">
      <c r="A114" s="161" t="s">
        <v>196</v>
      </c>
      <c r="B114" s="165"/>
      <c r="C114" s="165"/>
      <c r="D114" s="88" t="str">
        <f t="shared" si="3"/>
        <v/>
      </c>
    </row>
    <row r="115" s="152" customFormat="1" ht="17.5" customHeight="1" spans="1:4">
      <c r="A115" s="161" t="s">
        <v>197</v>
      </c>
      <c r="B115" s="165"/>
      <c r="C115" s="165"/>
      <c r="D115" s="88" t="str">
        <f t="shared" si="3"/>
        <v/>
      </c>
    </row>
    <row r="116" s="152" customFormat="1" ht="17.5" customHeight="1" spans="1:4">
      <c r="A116" s="161" t="s">
        <v>198</v>
      </c>
      <c r="B116" s="165"/>
      <c r="C116" s="165"/>
      <c r="D116" s="88" t="str">
        <f t="shared" si="3"/>
        <v/>
      </c>
    </row>
    <row r="117" s="152" customFormat="1" ht="17.5" customHeight="1" spans="1:4">
      <c r="A117" s="161" t="s">
        <v>199</v>
      </c>
      <c r="B117" s="165">
        <v>95</v>
      </c>
      <c r="C117" s="165">
        <v>98</v>
      </c>
      <c r="D117" s="88">
        <f t="shared" si="3"/>
        <v>0.032</v>
      </c>
    </row>
    <row r="118" s="152" customFormat="1" ht="17.5" customHeight="1" spans="1:4">
      <c r="A118" s="124" t="s">
        <v>323</v>
      </c>
      <c r="B118" s="165">
        <f>SUM(B119:B124)</f>
        <v>7338</v>
      </c>
      <c r="C118" s="165">
        <f>SUM(C119:C124)</f>
        <v>7390</v>
      </c>
      <c r="D118" s="88">
        <f t="shared" si="3"/>
        <v>0.007</v>
      </c>
    </row>
    <row r="119" s="152" customFormat="1" ht="17.5" customHeight="1" spans="1:4">
      <c r="A119" s="161" t="s">
        <v>201</v>
      </c>
      <c r="B119" s="165">
        <v>1896</v>
      </c>
      <c r="C119" s="165">
        <v>1910</v>
      </c>
      <c r="D119" s="88">
        <f t="shared" si="3"/>
        <v>0.007</v>
      </c>
    </row>
    <row r="120" s="152" customFormat="1" ht="17.5" customHeight="1" spans="1:4">
      <c r="A120" s="161" t="s">
        <v>202</v>
      </c>
      <c r="B120" s="165">
        <v>154</v>
      </c>
      <c r="C120" s="165">
        <v>155</v>
      </c>
      <c r="D120" s="88">
        <f t="shared" si="3"/>
        <v>0.006</v>
      </c>
    </row>
    <row r="121" s="152" customFormat="1" ht="17.5" customHeight="1" spans="1:4">
      <c r="A121" s="161" t="s">
        <v>203</v>
      </c>
      <c r="B121" s="165">
        <v>1784</v>
      </c>
      <c r="C121" s="165">
        <v>1790</v>
      </c>
      <c r="D121" s="88">
        <f t="shared" si="3"/>
        <v>0.003</v>
      </c>
    </row>
    <row r="122" s="152" customFormat="1" ht="17.5" customHeight="1" spans="1:4">
      <c r="A122" s="161" t="s">
        <v>204</v>
      </c>
      <c r="B122" s="165">
        <v>1255</v>
      </c>
      <c r="C122" s="165">
        <v>1280</v>
      </c>
      <c r="D122" s="88">
        <f t="shared" si="3"/>
        <v>0.02</v>
      </c>
    </row>
    <row r="123" s="152" customFormat="1" ht="17.5" customHeight="1" spans="1:4">
      <c r="A123" s="161" t="s">
        <v>205</v>
      </c>
      <c r="B123" s="165"/>
      <c r="C123" s="165"/>
      <c r="D123" s="88" t="str">
        <f t="shared" si="3"/>
        <v/>
      </c>
    </row>
    <row r="124" s="152" customFormat="1" ht="17.5" customHeight="1" spans="1:4">
      <c r="A124" s="161" t="s">
        <v>206</v>
      </c>
      <c r="B124" s="165">
        <v>2249</v>
      </c>
      <c r="C124" s="165">
        <v>2255</v>
      </c>
      <c r="D124" s="88">
        <f t="shared" si="3"/>
        <v>0.003</v>
      </c>
    </row>
    <row r="125" s="152" customFormat="1" ht="17.5" customHeight="1" spans="1:4">
      <c r="A125" s="124" t="s">
        <v>335</v>
      </c>
      <c r="B125" s="165">
        <f>SUM(B126:B133)</f>
        <v>31745</v>
      </c>
      <c r="C125" s="165">
        <f>SUM(C126:C133)</f>
        <v>31910</v>
      </c>
      <c r="D125" s="88">
        <f t="shared" ref="D125:D133" si="4">IF(OR(VALUE(C125)=0,ISERROR(C125/B125-1)),"",ROUND(C125/B125-1,3))</f>
        <v>0.005</v>
      </c>
    </row>
    <row r="126" s="152" customFormat="1" ht="17.5" customHeight="1" spans="1:4">
      <c r="A126" s="161" t="s">
        <v>208</v>
      </c>
      <c r="B126" s="165">
        <v>9526</v>
      </c>
      <c r="C126" s="165">
        <v>9550</v>
      </c>
      <c r="D126" s="88">
        <f t="shared" si="4"/>
        <v>0.003</v>
      </c>
    </row>
    <row r="127" s="152" customFormat="1" ht="17.5" customHeight="1" spans="1:4">
      <c r="A127" s="161" t="s">
        <v>209</v>
      </c>
      <c r="B127" s="165">
        <v>2845</v>
      </c>
      <c r="C127" s="165">
        <v>2850</v>
      </c>
      <c r="D127" s="88">
        <f t="shared" si="4"/>
        <v>0.002</v>
      </c>
    </row>
    <row r="128" s="152" customFormat="1" ht="17.5" customHeight="1" spans="1:4">
      <c r="A128" s="161" t="s">
        <v>210</v>
      </c>
      <c r="B128" s="165">
        <v>3354</v>
      </c>
      <c r="C128" s="165">
        <v>3350</v>
      </c>
      <c r="D128" s="88">
        <f t="shared" si="4"/>
        <v>-0.001</v>
      </c>
    </row>
    <row r="129" s="152" customFormat="1" ht="17.5" customHeight="1" spans="1:4">
      <c r="A129" s="161" t="s">
        <v>416</v>
      </c>
      <c r="B129" s="165">
        <v>14954</v>
      </c>
      <c r="C129" s="165">
        <v>15100</v>
      </c>
      <c r="D129" s="88">
        <f t="shared" si="4"/>
        <v>0.01</v>
      </c>
    </row>
    <row r="130" s="152" customFormat="1" ht="17.5" customHeight="1" spans="1:4">
      <c r="A130" s="161" t="s">
        <v>212</v>
      </c>
      <c r="B130" s="165"/>
      <c r="C130" s="165"/>
      <c r="D130" s="88" t="str">
        <f t="shared" si="4"/>
        <v/>
      </c>
    </row>
    <row r="131" s="152" customFormat="1" ht="17.5" customHeight="1" spans="1:4">
      <c r="A131" s="161" t="s">
        <v>213</v>
      </c>
      <c r="B131" s="165">
        <v>9</v>
      </c>
      <c r="C131" s="165">
        <v>10</v>
      </c>
      <c r="D131" s="88">
        <f t="shared" si="4"/>
        <v>0.111</v>
      </c>
    </row>
    <row r="132" s="152" customFormat="1" ht="17.5" customHeight="1" spans="1:4">
      <c r="A132" s="161" t="s">
        <v>214</v>
      </c>
      <c r="B132" s="165">
        <v>1032</v>
      </c>
      <c r="C132" s="165">
        <v>1020</v>
      </c>
      <c r="D132" s="88">
        <f t="shared" si="4"/>
        <v>-0.012</v>
      </c>
    </row>
    <row r="133" s="152" customFormat="1" ht="17.5" customHeight="1" spans="1:4">
      <c r="A133" s="161" t="s">
        <v>417</v>
      </c>
      <c r="B133" s="165">
        <v>25</v>
      </c>
      <c r="C133" s="165">
        <v>30</v>
      </c>
      <c r="D133" s="88">
        <f t="shared" si="4"/>
        <v>0.2</v>
      </c>
    </row>
    <row r="134" s="152" customFormat="1" ht="17.5" customHeight="1" spans="1:4">
      <c r="A134" s="124" t="s">
        <v>418</v>
      </c>
      <c r="B134" s="165">
        <f>SUM(B135:B138)</f>
        <v>7623</v>
      </c>
      <c r="C134" s="165">
        <f>SUM(C135:C138)</f>
        <v>6748</v>
      </c>
      <c r="D134" s="88">
        <f t="shared" ref="D134:D165" si="5">IF(OR(VALUE(C134)=0,ISERROR(C134/B134-1)),"",ROUND(C134/B134-1,3))</f>
        <v>-0.115</v>
      </c>
    </row>
    <row r="135" s="152" customFormat="1" ht="17.5" customHeight="1" spans="1:4">
      <c r="A135" s="161" t="s">
        <v>217</v>
      </c>
      <c r="B135" s="165">
        <v>3695</v>
      </c>
      <c r="C135" s="165">
        <v>3200</v>
      </c>
      <c r="D135" s="88">
        <f t="shared" si="5"/>
        <v>-0.134</v>
      </c>
    </row>
    <row r="136" s="152" customFormat="1" ht="17.5" customHeight="1" spans="1:4">
      <c r="A136" s="161" t="s">
        <v>218</v>
      </c>
      <c r="B136" s="167"/>
      <c r="C136" s="165"/>
      <c r="D136" s="88" t="str">
        <f t="shared" si="5"/>
        <v/>
      </c>
    </row>
    <row r="137" s="152" customFormat="1" ht="17.5" customHeight="1" spans="1:4">
      <c r="A137" s="166" t="s">
        <v>219</v>
      </c>
      <c r="B137" s="165">
        <v>3640</v>
      </c>
      <c r="C137" s="167">
        <v>3258</v>
      </c>
      <c r="D137" s="88">
        <f t="shared" si="5"/>
        <v>-0.105</v>
      </c>
    </row>
    <row r="138" s="152" customFormat="1" ht="17.5" customHeight="1" spans="1:4">
      <c r="A138" s="161" t="s">
        <v>220</v>
      </c>
      <c r="B138" s="165">
        <v>288</v>
      </c>
      <c r="C138" s="165">
        <v>290</v>
      </c>
      <c r="D138" s="88">
        <f t="shared" si="5"/>
        <v>0.007</v>
      </c>
    </row>
    <row r="139" s="152" customFormat="1" ht="17.5" customHeight="1" spans="1:4">
      <c r="A139" s="124" t="s">
        <v>221</v>
      </c>
      <c r="B139" s="165">
        <f>SUM(B140:B148)</f>
        <v>405</v>
      </c>
      <c r="C139" s="165">
        <f>SUM(C140:C148)</f>
        <v>380</v>
      </c>
      <c r="D139" s="88">
        <f t="shared" si="5"/>
        <v>-0.062</v>
      </c>
    </row>
    <row r="140" s="152" customFormat="1" ht="17.5" customHeight="1" spans="1:4">
      <c r="A140" s="161" t="s">
        <v>222</v>
      </c>
      <c r="B140" s="165"/>
      <c r="C140" s="165"/>
      <c r="D140" s="88" t="str">
        <f t="shared" si="5"/>
        <v/>
      </c>
    </row>
    <row r="141" s="152" customFormat="1" ht="17.5" customHeight="1" spans="1:4">
      <c r="A141" s="161" t="s">
        <v>223</v>
      </c>
      <c r="B141" s="165"/>
      <c r="C141" s="165"/>
      <c r="D141" s="88" t="str">
        <f t="shared" si="5"/>
        <v/>
      </c>
    </row>
    <row r="142" s="152" customFormat="1" ht="17.5" customHeight="1" spans="1:4">
      <c r="A142" s="161" t="s">
        <v>224</v>
      </c>
      <c r="B142" s="165"/>
      <c r="C142" s="165"/>
      <c r="D142" s="88" t="str">
        <f t="shared" si="5"/>
        <v/>
      </c>
    </row>
    <row r="143" s="152" customFormat="1" ht="17.5" customHeight="1" spans="1:4">
      <c r="A143" s="166" t="s">
        <v>225</v>
      </c>
      <c r="B143" s="165"/>
      <c r="C143" s="165"/>
      <c r="D143" s="88" t="str">
        <f t="shared" si="5"/>
        <v/>
      </c>
    </row>
    <row r="144" s="152" customFormat="1" ht="17.5" customHeight="1" spans="1:4">
      <c r="A144" s="161" t="s">
        <v>226</v>
      </c>
      <c r="B144" s="165">
        <v>117</v>
      </c>
      <c r="C144" s="165">
        <v>120</v>
      </c>
      <c r="D144" s="88">
        <f t="shared" si="5"/>
        <v>0.026</v>
      </c>
    </row>
    <row r="145" s="152" customFormat="1" ht="17.5" customHeight="1" spans="1:4">
      <c r="A145" s="161" t="s">
        <v>227</v>
      </c>
      <c r="B145" s="165"/>
      <c r="C145" s="165"/>
      <c r="D145" s="88" t="str">
        <f t="shared" si="5"/>
        <v/>
      </c>
    </row>
    <row r="146" s="152" customFormat="1" ht="17.5" customHeight="1" spans="1:4">
      <c r="A146" s="161" t="s">
        <v>228</v>
      </c>
      <c r="B146" s="165"/>
      <c r="C146" s="165"/>
      <c r="D146" s="88" t="str">
        <f t="shared" si="5"/>
        <v/>
      </c>
    </row>
    <row r="147" s="152" customFormat="1" ht="17.5" customHeight="1" spans="1:4">
      <c r="A147" s="161" t="s">
        <v>229</v>
      </c>
      <c r="B147" s="165">
        <v>288</v>
      </c>
      <c r="C147" s="165">
        <v>260</v>
      </c>
      <c r="D147" s="88">
        <f t="shared" si="5"/>
        <v>-0.097</v>
      </c>
    </row>
    <row r="148" s="152" customFormat="1" ht="17.5" customHeight="1" spans="1:4">
      <c r="A148" s="161" t="s">
        <v>230</v>
      </c>
      <c r="B148" s="165"/>
      <c r="C148" s="165"/>
      <c r="D148" s="88" t="str">
        <f t="shared" si="5"/>
        <v/>
      </c>
    </row>
    <row r="149" s="152" customFormat="1" ht="17.5" customHeight="1" spans="1:4">
      <c r="A149" s="124" t="s">
        <v>419</v>
      </c>
      <c r="B149" s="165">
        <f>SUM(B150:B153)</f>
        <v>208</v>
      </c>
      <c r="C149" s="165">
        <f>SUM(C150:C153)</f>
        <v>200</v>
      </c>
      <c r="D149" s="88">
        <f t="shared" si="5"/>
        <v>-0.038</v>
      </c>
    </row>
    <row r="150" s="152" customFormat="1" ht="17.5" customHeight="1" spans="1:4">
      <c r="A150" s="161" t="s">
        <v>232</v>
      </c>
      <c r="B150" s="165">
        <v>195</v>
      </c>
      <c r="C150" s="165">
        <v>190</v>
      </c>
      <c r="D150" s="88">
        <f t="shared" si="5"/>
        <v>-0.026</v>
      </c>
    </row>
    <row r="151" s="152" customFormat="1" ht="17.5" customHeight="1" spans="1:4">
      <c r="A151" s="161" t="s">
        <v>233</v>
      </c>
      <c r="B151" s="165"/>
      <c r="C151" s="165"/>
      <c r="D151" s="88" t="str">
        <f t="shared" si="5"/>
        <v/>
      </c>
    </row>
    <row r="152" s="152" customFormat="1" ht="17.5" customHeight="1" spans="1:4">
      <c r="A152" s="161" t="s">
        <v>234</v>
      </c>
      <c r="B152" s="165">
        <v>13</v>
      </c>
      <c r="C152" s="165">
        <v>10</v>
      </c>
      <c r="D152" s="88">
        <f t="shared" si="5"/>
        <v>-0.231</v>
      </c>
    </row>
    <row r="153" s="152" customFormat="1" ht="17.5" customHeight="1" spans="1:4">
      <c r="A153" s="161" t="s">
        <v>235</v>
      </c>
      <c r="B153" s="165"/>
      <c r="C153" s="165"/>
      <c r="D153" s="88" t="str">
        <f t="shared" si="5"/>
        <v/>
      </c>
    </row>
    <row r="154" s="152" customFormat="1" ht="17.5" customHeight="1" spans="1:4">
      <c r="A154" s="124" t="s">
        <v>236</v>
      </c>
      <c r="B154" s="165">
        <f>SUM(B155:B158)</f>
        <v>0</v>
      </c>
      <c r="C154" s="165">
        <f>SUM(C155:C158)</f>
        <v>0</v>
      </c>
      <c r="D154" s="88" t="str">
        <f t="shared" si="5"/>
        <v/>
      </c>
    </row>
    <row r="155" s="152" customFormat="1" ht="17.5" customHeight="1" spans="1:4">
      <c r="A155" s="169" t="s">
        <v>237</v>
      </c>
      <c r="B155" s="167"/>
      <c r="C155" s="165"/>
      <c r="D155" s="88" t="str">
        <f t="shared" si="5"/>
        <v/>
      </c>
    </row>
    <row r="156" s="152" customFormat="1" ht="17.5" customHeight="1" spans="1:4">
      <c r="A156" s="170" t="s">
        <v>238</v>
      </c>
      <c r="B156" s="165"/>
      <c r="C156" s="167"/>
      <c r="D156" s="88" t="str">
        <f t="shared" si="5"/>
        <v/>
      </c>
    </row>
    <row r="157" s="152" customFormat="1" ht="17.5" customHeight="1" spans="1:4">
      <c r="A157" s="161" t="s">
        <v>239</v>
      </c>
      <c r="B157" s="165"/>
      <c r="C157" s="165"/>
      <c r="D157" s="88" t="str">
        <f t="shared" si="5"/>
        <v/>
      </c>
    </row>
    <row r="158" s="152" customFormat="1" ht="17.5" customHeight="1" spans="1:4">
      <c r="A158" s="161" t="s">
        <v>240</v>
      </c>
      <c r="B158" s="165"/>
      <c r="C158" s="165"/>
      <c r="D158" s="88" t="str">
        <f t="shared" si="5"/>
        <v/>
      </c>
    </row>
    <row r="159" s="152" customFormat="1" ht="17.5" customHeight="1" spans="1:4">
      <c r="A159" s="124" t="s">
        <v>241</v>
      </c>
      <c r="B159" s="165"/>
      <c r="C159" s="165"/>
      <c r="D159" s="88" t="str">
        <f t="shared" si="5"/>
        <v/>
      </c>
    </row>
    <row r="160" s="152" customFormat="1" ht="17.5" customHeight="1" spans="1:4">
      <c r="A160" s="124" t="s">
        <v>242</v>
      </c>
      <c r="B160" s="171"/>
      <c r="C160" s="165"/>
      <c r="D160" s="88" t="str">
        <f t="shared" si="5"/>
        <v/>
      </c>
    </row>
    <row r="161" s="152" customFormat="1" ht="17.5" customHeight="1" spans="1:4">
      <c r="A161" s="172" t="s">
        <v>243</v>
      </c>
      <c r="B161" s="165">
        <f>SUM(B162:B165)</f>
        <v>3385</v>
      </c>
      <c r="C161" s="171">
        <f>SUM(C162:C165)</f>
        <v>3402</v>
      </c>
      <c r="D161" s="88">
        <f t="shared" si="5"/>
        <v>0.005</v>
      </c>
    </row>
    <row r="162" s="152" customFormat="1" ht="17.5" customHeight="1" spans="1:4">
      <c r="A162" s="161" t="s">
        <v>244</v>
      </c>
      <c r="B162" s="165">
        <v>3246</v>
      </c>
      <c r="C162" s="165">
        <v>3262</v>
      </c>
      <c r="D162" s="88">
        <f t="shared" si="5"/>
        <v>0.005</v>
      </c>
    </row>
    <row r="163" s="152" customFormat="1" ht="17.5" customHeight="1" spans="1:4">
      <c r="A163" s="161" t="s">
        <v>245</v>
      </c>
      <c r="B163" s="165"/>
      <c r="C163" s="165"/>
      <c r="D163" s="88" t="str">
        <f t="shared" si="5"/>
        <v/>
      </c>
    </row>
    <row r="164" s="152" customFormat="1" ht="17.5" customHeight="1" spans="1:4">
      <c r="A164" s="161" t="s">
        <v>247</v>
      </c>
      <c r="B164" s="165">
        <v>99</v>
      </c>
      <c r="C164" s="165">
        <v>100</v>
      </c>
      <c r="D164" s="88">
        <f t="shared" si="5"/>
        <v>0.01</v>
      </c>
    </row>
    <row r="165" s="152" customFormat="1" ht="17.5" customHeight="1" spans="1:4">
      <c r="A165" s="166" t="s">
        <v>248</v>
      </c>
      <c r="B165" s="167">
        <v>40</v>
      </c>
      <c r="C165" s="165">
        <v>40</v>
      </c>
      <c r="D165" s="88">
        <f t="shared" si="5"/>
        <v>0</v>
      </c>
    </row>
    <row r="166" s="152" customFormat="1" ht="17.5" customHeight="1" spans="1:4">
      <c r="A166" s="173" t="s">
        <v>249</v>
      </c>
      <c r="B166" s="165">
        <f>SUM(B167:B169)</f>
        <v>6746</v>
      </c>
      <c r="C166" s="167">
        <f>SUM(C167:C169)</f>
        <v>4380</v>
      </c>
      <c r="D166" s="88">
        <f t="shared" ref="D166:D201" si="6">IF(OR(VALUE(C166)=0,ISERROR(C166/B166-1)),"",ROUND(C166/B166-1,3))</f>
        <v>-0.351</v>
      </c>
    </row>
    <row r="167" s="152" customFormat="1" ht="17.5" customHeight="1" spans="1:4">
      <c r="A167" s="161" t="s">
        <v>250</v>
      </c>
      <c r="B167" s="165">
        <v>1710</v>
      </c>
      <c r="C167" s="165">
        <v>68</v>
      </c>
      <c r="D167" s="88">
        <f t="shared" si="6"/>
        <v>-0.96</v>
      </c>
    </row>
    <row r="168" s="152" customFormat="1" ht="17.5" customHeight="1" spans="1:4">
      <c r="A168" s="161" t="s">
        <v>251</v>
      </c>
      <c r="B168" s="165">
        <v>5036</v>
      </c>
      <c r="C168" s="165">
        <v>4312</v>
      </c>
      <c r="D168" s="88">
        <f t="shared" si="6"/>
        <v>-0.144</v>
      </c>
    </row>
    <row r="169" s="152" customFormat="1" ht="17.5" customHeight="1" spans="1:4">
      <c r="A169" s="161" t="s">
        <v>252</v>
      </c>
      <c r="B169" s="165"/>
      <c r="C169" s="165"/>
      <c r="D169" s="88" t="str">
        <f t="shared" si="6"/>
        <v/>
      </c>
    </row>
    <row r="170" s="152" customFormat="1" ht="17.5" customHeight="1" spans="1:4">
      <c r="A170" s="164" t="s">
        <v>420</v>
      </c>
      <c r="B170" s="165">
        <f>SUM(B171:B175)</f>
        <v>312</v>
      </c>
      <c r="C170" s="165">
        <f>SUM(C171:C175)</f>
        <v>310</v>
      </c>
      <c r="D170" s="88">
        <f t="shared" si="6"/>
        <v>-0.006</v>
      </c>
    </row>
    <row r="171" s="152" customFormat="1" ht="17.5" customHeight="1" spans="1:4">
      <c r="A171" s="161" t="s">
        <v>254</v>
      </c>
      <c r="B171" s="165">
        <v>219</v>
      </c>
      <c r="C171" s="165">
        <v>220</v>
      </c>
      <c r="D171" s="88">
        <f t="shared" si="6"/>
        <v>0.005</v>
      </c>
    </row>
    <row r="172" s="152" customFormat="1" ht="17.5" customHeight="1" spans="1:4">
      <c r="A172" s="161" t="s">
        <v>255</v>
      </c>
      <c r="B172" s="165"/>
      <c r="C172" s="165"/>
      <c r="D172" s="88" t="str">
        <f t="shared" si="6"/>
        <v/>
      </c>
    </row>
    <row r="173" s="152" customFormat="1" ht="17.5" customHeight="1" spans="1:4">
      <c r="A173" s="161" t="s">
        <v>256</v>
      </c>
      <c r="B173" s="165"/>
      <c r="C173" s="165"/>
      <c r="D173" s="88" t="str">
        <f t="shared" si="6"/>
        <v/>
      </c>
    </row>
    <row r="174" s="152" customFormat="1" ht="17.5" customHeight="1" spans="1:4">
      <c r="A174" s="161" t="s">
        <v>257</v>
      </c>
      <c r="B174" s="165">
        <v>93</v>
      </c>
      <c r="C174" s="165">
        <v>90</v>
      </c>
      <c r="D174" s="88">
        <f t="shared" si="6"/>
        <v>-0.032</v>
      </c>
    </row>
    <row r="175" s="152" customFormat="1" ht="17.5" customHeight="1" spans="1:4">
      <c r="A175" s="161" t="s">
        <v>258</v>
      </c>
      <c r="B175" s="165"/>
      <c r="C175" s="165"/>
      <c r="D175" s="88" t="str">
        <f t="shared" si="6"/>
        <v/>
      </c>
    </row>
    <row r="176" s="152" customFormat="1" ht="17.5" customHeight="1" spans="1:4">
      <c r="A176" s="164" t="s">
        <v>259</v>
      </c>
      <c r="B176" s="165">
        <f>SUM(B177:B182)</f>
        <v>2263</v>
      </c>
      <c r="C176" s="165">
        <f>C177+C178+C179+C180+C181+C182</f>
        <v>1330</v>
      </c>
      <c r="D176" s="88">
        <f t="shared" si="6"/>
        <v>-0.412</v>
      </c>
    </row>
    <row r="177" s="152" customFormat="1" ht="17.5" customHeight="1" spans="1:4">
      <c r="A177" s="161" t="s">
        <v>260</v>
      </c>
      <c r="B177" s="165">
        <v>434</v>
      </c>
      <c r="C177" s="165">
        <v>440</v>
      </c>
      <c r="D177" s="88">
        <f t="shared" si="6"/>
        <v>0.014</v>
      </c>
    </row>
    <row r="178" s="152" customFormat="1" ht="17.5" customHeight="1" spans="1:4">
      <c r="A178" s="161" t="s">
        <v>261</v>
      </c>
      <c r="B178" s="165">
        <v>1243</v>
      </c>
      <c r="C178" s="165">
        <v>360</v>
      </c>
      <c r="D178" s="88">
        <f t="shared" si="6"/>
        <v>-0.71</v>
      </c>
    </row>
    <row r="179" s="152" customFormat="1" ht="17.5" customHeight="1" spans="1:4">
      <c r="A179" s="161" t="s">
        <v>262</v>
      </c>
      <c r="B179" s="165">
        <v>104</v>
      </c>
      <c r="C179" s="165">
        <v>105</v>
      </c>
      <c r="D179" s="88">
        <f t="shared" si="6"/>
        <v>0.01</v>
      </c>
    </row>
    <row r="180" s="152" customFormat="1" ht="17.5" customHeight="1" spans="1:4">
      <c r="A180" s="161" t="s">
        <v>263</v>
      </c>
      <c r="B180" s="165">
        <v>161</v>
      </c>
      <c r="C180" s="165">
        <v>160</v>
      </c>
      <c r="D180" s="88">
        <f t="shared" si="6"/>
        <v>-0.006</v>
      </c>
    </row>
    <row r="181" s="152" customFormat="1" ht="17.5" customHeight="1" spans="1:4">
      <c r="A181" s="161" t="s">
        <v>264</v>
      </c>
      <c r="B181" s="165">
        <v>317</v>
      </c>
      <c r="C181" s="165">
        <v>260</v>
      </c>
      <c r="D181" s="88">
        <f t="shared" si="6"/>
        <v>-0.18</v>
      </c>
    </row>
    <row r="182" s="152" customFormat="1" ht="17.5" customHeight="1" spans="1:4">
      <c r="A182" s="161" t="s">
        <v>265</v>
      </c>
      <c r="B182" s="165">
        <v>4</v>
      </c>
      <c r="C182" s="165">
        <v>5</v>
      </c>
      <c r="D182" s="88">
        <f t="shared" si="6"/>
        <v>0.25</v>
      </c>
    </row>
    <row r="183" s="152" customFormat="1" ht="17.5" hidden="1" customHeight="1" spans="1:4">
      <c r="A183" s="161"/>
      <c r="B183" s="165"/>
      <c r="C183" s="165"/>
      <c r="D183" s="88" t="str">
        <f t="shared" si="6"/>
        <v/>
      </c>
    </row>
    <row r="184" s="152" customFormat="1" ht="17.5" customHeight="1" spans="1:4">
      <c r="A184" s="164" t="s">
        <v>266</v>
      </c>
      <c r="B184" s="165"/>
      <c r="C184" s="165">
        <v>2000</v>
      </c>
      <c r="D184" s="88" t="str">
        <f t="shared" si="6"/>
        <v/>
      </c>
    </row>
    <row r="185" s="152" customFormat="1" ht="17.5" customHeight="1" spans="1:4">
      <c r="A185" s="164" t="s">
        <v>267</v>
      </c>
      <c r="B185" s="165"/>
      <c r="C185" s="165"/>
      <c r="D185" s="88" t="str">
        <f t="shared" si="6"/>
        <v/>
      </c>
    </row>
    <row r="186" s="152" customFormat="1" ht="17.5" customHeight="1" spans="1:4">
      <c r="A186" s="164" t="s">
        <v>268</v>
      </c>
      <c r="B186" s="165"/>
      <c r="C186" s="165"/>
      <c r="D186" s="88" t="str">
        <f t="shared" si="6"/>
        <v/>
      </c>
    </row>
    <row r="187" s="152" customFormat="1" ht="17.5" customHeight="1" spans="1:4">
      <c r="A187" s="131" t="s">
        <v>269</v>
      </c>
      <c r="B187" s="174">
        <v>2029</v>
      </c>
      <c r="C187" s="174">
        <v>3354</v>
      </c>
      <c r="D187" s="88">
        <f t="shared" si="6"/>
        <v>0.653</v>
      </c>
    </row>
    <row r="188" s="152" customFormat="1" ht="17.5" customHeight="1" spans="1:4">
      <c r="A188" s="131" t="s">
        <v>270</v>
      </c>
      <c r="B188" s="174">
        <v>63</v>
      </c>
      <c r="C188" s="174">
        <v>1</v>
      </c>
      <c r="D188" s="88">
        <f t="shared" si="6"/>
        <v>-0.984</v>
      </c>
    </row>
    <row r="189" s="152" customFormat="1" ht="17.5" customHeight="1" spans="1:4">
      <c r="A189" s="132" t="s">
        <v>271</v>
      </c>
      <c r="B189" s="135">
        <f>SUM(B5,B32:B33,B40,B49,B60,B67,B89,B105,B118,B125,B134,B139,B149,B154,B159:B161,B166,B170,B176,B184:B188)</f>
        <v>178276</v>
      </c>
      <c r="C189" s="135">
        <f>SUM(C5,C32:C33,C40,C49,C60,C67,C89,C105,C118,C125,C134,C139,C149,C154,C159:C161,C166,C170,C176,C184:C188)</f>
        <v>178280</v>
      </c>
      <c r="D189" s="85">
        <f t="shared" si="6"/>
        <v>0</v>
      </c>
    </row>
    <row r="190" s="152" customFormat="1" ht="17.5" hidden="1" customHeight="1" spans="1:4">
      <c r="A190" s="132"/>
      <c r="B190" s="135"/>
      <c r="C190" s="135"/>
      <c r="D190" s="85"/>
    </row>
    <row r="191" s="152" customFormat="1" ht="17.5" customHeight="1" spans="1:4">
      <c r="A191" s="134" t="s">
        <v>421</v>
      </c>
      <c r="B191" s="175">
        <f>SUM(B192:B193)</f>
        <v>62972</v>
      </c>
      <c r="C191" s="175">
        <f>SUM(C192:C193)</f>
        <v>2955</v>
      </c>
      <c r="D191" s="85">
        <f t="shared" ref="D191:D202" si="7">IF(OR(VALUE(C191)=0,ISERROR(C191/B191-1)),"",ROUND(C191/B191-1,3))</f>
        <v>-0.953</v>
      </c>
    </row>
    <row r="192" s="152" customFormat="1" ht="17.5" customHeight="1" spans="1:4">
      <c r="A192" s="127" t="s">
        <v>273</v>
      </c>
      <c r="B192" s="176">
        <v>61998</v>
      </c>
      <c r="C192" s="176">
        <v>2605</v>
      </c>
      <c r="D192" s="88">
        <f t="shared" si="7"/>
        <v>-0.958</v>
      </c>
    </row>
    <row r="193" s="152" customFormat="1" ht="17.5" customHeight="1" spans="1:4">
      <c r="A193" s="127" t="s">
        <v>274</v>
      </c>
      <c r="B193" s="176">
        <v>974</v>
      </c>
      <c r="C193" s="176">
        <v>350</v>
      </c>
      <c r="D193" s="88">
        <f t="shared" si="7"/>
        <v>-0.641</v>
      </c>
    </row>
    <row r="194" s="152" customFormat="1" ht="17.5" customHeight="1" spans="1:4">
      <c r="A194" s="134" t="s">
        <v>276</v>
      </c>
      <c r="B194" s="177">
        <f>SUM(B195:B201)</f>
        <v>29410</v>
      </c>
      <c r="C194" s="177">
        <f>SUM(C195:C201)</f>
        <v>11800</v>
      </c>
      <c r="D194" s="85">
        <f t="shared" si="7"/>
        <v>-0.599</v>
      </c>
    </row>
    <row r="195" s="152" customFormat="1" ht="17.5" customHeight="1" spans="1:4">
      <c r="A195" s="127" t="s">
        <v>277</v>
      </c>
      <c r="B195" s="178"/>
      <c r="C195" s="178"/>
      <c r="D195" s="88" t="str">
        <f t="shared" si="7"/>
        <v/>
      </c>
    </row>
    <row r="196" s="152" customFormat="1" ht="17.5" customHeight="1" spans="1:4">
      <c r="A196" s="127" t="s">
        <v>278</v>
      </c>
      <c r="B196" s="178"/>
      <c r="C196" s="178"/>
      <c r="D196" s="88" t="str">
        <f t="shared" si="7"/>
        <v/>
      </c>
    </row>
    <row r="197" s="152" customFormat="1" ht="17.5" customHeight="1" spans="1:4">
      <c r="A197" s="127" t="s">
        <v>279</v>
      </c>
      <c r="B197" s="178">
        <v>8959</v>
      </c>
      <c r="C197" s="178">
        <v>5600</v>
      </c>
      <c r="D197" s="88">
        <f t="shared" si="7"/>
        <v>-0.375</v>
      </c>
    </row>
    <row r="198" s="152" customFormat="1" ht="17.5" customHeight="1" spans="1:4">
      <c r="A198" s="127" t="s">
        <v>280</v>
      </c>
      <c r="B198" s="165">
        <v>4141</v>
      </c>
      <c r="C198" s="165">
        <v>6200</v>
      </c>
      <c r="D198" s="88">
        <f t="shared" si="7"/>
        <v>0.497</v>
      </c>
    </row>
    <row r="199" s="152" customFormat="1" ht="17.5" customHeight="1" spans="1:4">
      <c r="A199" s="127" t="s">
        <v>281</v>
      </c>
      <c r="B199" s="179">
        <v>16283</v>
      </c>
      <c r="C199" s="179"/>
      <c r="D199" s="88" t="str">
        <f t="shared" si="7"/>
        <v/>
      </c>
    </row>
    <row r="200" s="152" customFormat="1" ht="17.5" customHeight="1" spans="1:4">
      <c r="A200" s="127" t="s">
        <v>282</v>
      </c>
      <c r="B200" s="178">
        <v>27</v>
      </c>
      <c r="C200" s="178"/>
      <c r="D200" s="88" t="str">
        <f t="shared" si="7"/>
        <v/>
      </c>
    </row>
    <row r="201" s="152" customFormat="1" ht="17.5" customHeight="1" spans="1:4">
      <c r="A201" s="127" t="s">
        <v>422</v>
      </c>
      <c r="B201" s="178"/>
      <c r="C201" s="178"/>
      <c r="D201" s="88" t="str">
        <f t="shared" si="7"/>
        <v/>
      </c>
    </row>
    <row r="202" s="152" customFormat="1" ht="17.5" customHeight="1" spans="1:4">
      <c r="A202" s="132" t="s">
        <v>284</v>
      </c>
      <c r="B202" s="180">
        <f>SUM(B189,B191,B194)</f>
        <v>270658</v>
      </c>
      <c r="C202" s="180">
        <f>SUM(C189,C191,C194)</f>
        <v>193035</v>
      </c>
      <c r="D202" s="85">
        <f t="shared" si="7"/>
        <v>-0.287</v>
      </c>
    </row>
  </sheetData>
  <mergeCells count="4">
    <mergeCell ref="A1:D1"/>
    <mergeCell ref="C3:D3"/>
    <mergeCell ref="A3:A4"/>
    <mergeCell ref="B3:B4"/>
  </mergeCells>
  <conditionalFormatting sqref="D13:D14 D17:D19 D21 D29 D32:D59 D61 D63:D65 D67:D89 D91:D94 D96:D127 D129:D131 D133 D136 D138 D140:D146 D148 D151 D153:D165 D169 D177 D175 D171:D173 D179 D195:D196 D189:D190 D182:D187 D198:D201">
    <cfRule type="cellIs" dxfId="1" priority="1" stopIfTrue="1" operator="lessThan">
      <formula>0</formula>
    </cfRule>
    <cfRule type="cellIs" dxfId="2" priority="2" stopIfTrue="1" operator="greaterThan">
      <formula>5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Zeros="0" zoomScale="130" zoomScaleNormal="130" workbookViewId="0">
      <pane ySplit="4" topLeftCell="A5" activePane="bottomLeft" state="frozen"/>
      <selection/>
      <selection pane="bottomLeft" activeCell="A39" sqref="$A39:$XFD39"/>
    </sheetView>
  </sheetViews>
  <sheetFormatPr defaultColWidth="8.75" defaultRowHeight="14.25" outlineLevelCol="3"/>
  <cols>
    <col min="1" max="1" width="44.25" style="118" customWidth="1"/>
    <col min="2" max="2" width="14.875" style="118" customWidth="1"/>
    <col min="3" max="3" width="13.375" style="118" customWidth="1"/>
    <col min="4" max="4" width="11.5" style="119" customWidth="1"/>
    <col min="5" max="16384" width="8.75" style="118"/>
  </cols>
  <sheetData>
    <row r="1" s="116" customFormat="1" ht="22" customHeight="1" spans="1:4">
      <c r="A1" s="120" t="s">
        <v>423</v>
      </c>
      <c r="B1" s="120"/>
      <c r="C1" s="120"/>
      <c r="D1" s="120"/>
    </row>
    <row r="2" ht="16" customHeight="1" spans="1:4">
      <c r="A2" s="121" t="s">
        <v>424</v>
      </c>
      <c r="B2" s="122"/>
      <c r="C2" s="121"/>
      <c r="D2" s="123" t="s">
        <v>39</v>
      </c>
    </row>
    <row r="3" s="117" customFormat="1" ht="21" customHeight="1" spans="1:4">
      <c r="A3" s="77" t="s">
        <v>40</v>
      </c>
      <c r="B3" s="79" t="s">
        <v>397</v>
      </c>
      <c r="C3" s="79" t="s">
        <v>398</v>
      </c>
      <c r="D3" s="79"/>
    </row>
    <row r="4" s="117" customFormat="1" ht="22" customHeight="1" spans="1:4">
      <c r="A4" s="80"/>
      <c r="B4" s="79"/>
      <c r="C4" s="79" t="s">
        <v>44</v>
      </c>
      <c r="D4" s="82" t="s">
        <v>399</v>
      </c>
    </row>
    <row r="5" ht="21" customHeight="1" spans="1:4">
      <c r="A5" s="124" t="s">
        <v>288</v>
      </c>
      <c r="B5" s="139"/>
      <c r="C5" s="139"/>
      <c r="D5" s="140" t="str">
        <f t="shared" ref="D5:D11" si="0">IF(OR(VALUE(C5)=0,ISERROR(C5/B5-1)),"",ROUND(C5/B5-1,3))</f>
        <v/>
      </c>
    </row>
    <row r="6" ht="21" customHeight="1" spans="1:4">
      <c r="A6" s="124" t="s">
        <v>289</v>
      </c>
      <c r="B6" s="139"/>
      <c r="C6" s="139"/>
      <c r="D6" s="140" t="str">
        <f t="shared" si="0"/>
        <v/>
      </c>
    </row>
    <row r="7" ht="21" customHeight="1" spans="1:4">
      <c r="A7" s="124" t="s">
        <v>290</v>
      </c>
      <c r="B7" s="125"/>
      <c r="C7" s="125"/>
      <c r="D7" s="140" t="str">
        <f t="shared" si="0"/>
        <v/>
      </c>
    </row>
    <row r="8" ht="21" customHeight="1" spans="1:4">
      <c r="A8" s="124" t="s">
        <v>293</v>
      </c>
      <c r="B8" s="125">
        <v>0</v>
      </c>
      <c r="C8" s="125"/>
      <c r="D8" s="140" t="str">
        <f t="shared" si="0"/>
        <v/>
      </c>
    </row>
    <row r="9" ht="21" customHeight="1" spans="1:4">
      <c r="A9" s="124" t="s">
        <v>295</v>
      </c>
      <c r="B9" s="139"/>
      <c r="C9" s="139"/>
      <c r="D9" s="140" t="str">
        <f t="shared" si="0"/>
        <v/>
      </c>
    </row>
    <row r="10" ht="21" customHeight="1" spans="1:4">
      <c r="A10" s="124" t="s">
        <v>296</v>
      </c>
      <c r="B10" s="139"/>
      <c r="C10" s="139"/>
      <c r="D10" s="140" t="str">
        <f t="shared" si="0"/>
        <v/>
      </c>
    </row>
    <row r="11" ht="21" customHeight="1" spans="1:4">
      <c r="A11" s="124" t="s">
        <v>297</v>
      </c>
      <c r="B11" s="125"/>
      <c r="C11" s="125"/>
      <c r="D11" s="140" t="str">
        <f t="shared" si="0"/>
        <v/>
      </c>
    </row>
    <row r="12" ht="21" customHeight="1" spans="1:4">
      <c r="A12" s="124" t="s">
        <v>298</v>
      </c>
      <c r="B12" s="125">
        <f>SUM(B13:B17)</f>
        <v>10223</v>
      </c>
      <c r="C12" s="125">
        <f>SUM(C13:C17)</f>
        <v>9070</v>
      </c>
      <c r="D12" s="140"/>
    </row>
    <row r="13" ht="21" customHeight="1" spans="1:4">
      <c r="A13" s="124" t="s">
        <v>425</v>
      </c>
      <c r="B13" s="141">
        <v>9369</v>
      </c>
      <c r="C13" s="141">
        <v>8200</v>
      </c>
      <c r="D13" s="140">
        <f t="shared" ref="D13:D24" si="1">IF(OR(VALUE(C13)=0,ISERROR(C13/B13-1)),"",ROUND(C13/B13-1,3))</f>
        <v>-0.125</v>
      </c>
    </row>
    <row r="14" ht="21" customHeight="1" spans="1:4">
      <c r="A14" s="124" t="s">
        <v>426</v>
      </c>
      <c r="B14" s="141">
        <v>865</v>
      </c>
      <c r="C14" s="141">
        <v>860</v>
      </c>
      <c r="D14" s="140">
        <f t="shared" si="1"/>
        <v>-0.006</v>
      </c>
    </row>
    <row r="15" ht="21" customHeight="1" spans="1:4">
      <c r="A15" s="124" t="s">
        <v>427</v>
      </c>
      <c r="B15" s="141">
        <v>45</v>
      </c>
      <c r="C15" s="141">
        <v>50</v>
      </c>
      <c r="D15" s="140">
        <f t="shared" si="1"/>
        <v>0.111</v>
      </c>
    </row>
    <row r="16" ht="21" customHeight="1" spans="1:4">
      <c r="A16" s="124" t="s">
        <v>428</v>
      </c>
      <c r="B16" s="141">
        <v>-69</v>
      </c>
      <c r="C16" s="141">
        <v>-55</v>
      </c>
      <c r="D16" s="140">
        <f t="shared" si="1"/>
        <v>-0.203</v>
      </c>
    </row>
    <row r="17" ht="21" customHeight="1" spans="1:4">
      <c r="A17" s="124" t="s">
        <v>429</v>
      </c>
      <c r="B17" s="141">
        <v>13</v>
      </c>
      <c r="C17" s="141">
        <v>15</v>
      </c>
      <c r="D17" s="140">
        <f t="shared" si="1"/>
        <v>0.154</v>
      </c>
    </row>
    <row r="18" ht="21" customHeight="1" spans="1:4">
      <c r="A18" s="124" t="s">
        <v>304</v>
      </c>
      <c r="B18" s="125">
        <v>347</v>
      </c>
      <c r="C18" s="125">
        <v>360</v>
      </c>
      <c r="D18" s="140">
        <f t="shared" si="1"/>
        <v>0.037</v>
      </c>
    </row>
    <row r="19" ht="21" customHeight="1" spans="1:4">
      <c r="A19" s="124" t="s">
        <v>305</v>
      </c>
      <c r="B19" s="125"/>
      <c r="C19" s="125"/>
      <c r="D19" s="140" t="str">
        <f t="shared" si="1"/>
        <v/>
      </c>
    </row>
    <row r="20" ht="21" customHeight="1" spans="1:4">
      <c r="A20" s="105" t="s">
        <v>430</v>
      </c>
      <c r="B20" s="142">
        <f>SUM(B21:B23)</f>
        <v>222</v>
      </c>
      <c r="C20" s="142">
        <f>SUM(C21:C23)</f>
        <v>690</v>
      </c>
      <c r="D20" s="140">
        <f t="shared" si="1"/>
        <v>2.108</v>
      </c>
    </row>
    <row r="21" ht="21" customHeight="1" spans="1:4">
      <c r="A21" s="105" t="s">
        <v>431</v>
      </c>
      <c r="B21" s="142"/>
      <c r="C21" s="142"/>
      <c r="D21" s="140" t="str">
        <f t="shared" si="1"/>
        <v/>
      </c>
    </row>
    <row r="22" ht="21" customHeight="1" spans="1:4">
      <c r="A22" s="105" t="s">
        <v>432</v>
      </c>
      <c r="B22" s="142">
        <v>12</v>
      </c>
      <c r="C22" s="142">
        <v>30</v>
      </c>
      <c r="D22" s="140">
        <f t="shared" si="1"/>
        <v>1.5</v>
      </c>
    </row>
    <row r="23" ht="26" customHeight="1" spans="1:4">
      <c r="A23" s="143" t="s">
        <v>433</v>
      </c>
      <c r="B23" s="142">
        <v>210</v>
      </c>
      <c r="C23" s="142">
        <v>660</v>
      </c>
      <c r="D23" s="140">
        <f t="shared" si="1"/>
        <v>2.143</v>
      </c>
    </row>
    <row r="24" ht="21" customHeight="1" spans="1:4">
      <c r="A24" s="132" t="s">
        <v>73</v>
      </c>
      <c r="B24" s="144">
        <f>SUM(B5:B12,B18:B20)</f>
        <v>10792</v>
      </c>
      <c r="C24" s="144">
        <f>SUM(C5:C12,C18:C20)</f>
        <v>10120</v>
      </c>
      <c r="D24" s="145">
        <f t="shared" si="1"/>
        <v>-0.062</v>
      </c>
    </row>
    <row r="25" ht="21" hidden="1" customHeight="1" spans="1:4">
      <c r="A25" s="132"/>
      <c r="B25" s="144"/>
      <c r="C25" s="144"/>
      <c r="D25" s="140"/>
    </row>
    <row r="26" ht="21" customHeight="1" spans="1:4">
      <c r="A26" s="146" t="s">
        <v>78</v>
      </c>
      <c r="B26" s="147">
        <f>SUM(B27,B31,B34,B35)</f>
        <v>55661</v>
      </c>
      <c r="C26" s="147">
        <f>SUM(C27,C31,C34,C35)</f>
        <v>31773</v>
      </c>
      <c r="D26" s="145">
        <f t="shared" ref="D26:D39" si="2">IF(OR(VALUE(C26)=0,ISERROR(C26/B26-1)),"",ROUND(C26/B26-1,3))</f>
        <v>-0.429</v>
      </c>
    </row>
    <row r="27" ht="21" customHeight="1" spans="1:4">
      <c r="A27" s="124" t="s">
        <v>309</v>
      </c>
      <c r="B27" s="125">
        <f>SUM(B28:B30)</f>
        <v>10837</v>
      </c>
      <c r="C27" s="125">
        <f>SUM(C28:C30)</f>
        <v>1200</v>
      </c>
      <c r="D27" s="140">
        <f t="shared" si="2"/>
        <v>-0.889</v>
      </c>
    </row>
    <row r="28" ht="21" customHeight="1" spans="1:4">
      <c r="A28" s="124" t="s">
        <v>434</v>
      </c>
      <c r="B28" s="125">
        <v>10837</v>
      </c>
      <c r="C28" s="125">
        <v>1200</v>
      </c>
      <c r="D28" s="140">
        <f t="shared" si="2"/>
        <v>-0.889</v>
      </c>
    </row>
    <row r="29" ht="21" customHeight="1" spans="1:4">
      <c r="A29" s="124" t="s">
        <v>435</v>
      </c>
      <c r="B29" s="125"/>
      <c r="C29" s="125"/>
      <c r="D29" s="140" t="str">
        <f t="shared" si="2"/>
        <v/>
      </c>
    </row>
    <row r="30" ht="21" customHeight="1" spans="1:4">
      <c r="A30" s="124" t="s">
        <v>436</v>
      </c>
      <c r="B30" s="125"/>
      <c r="C30" s="125"/>
      <c r="D30" s="140" t="str">
        <f t="shared" si="2"/>
        <v/>
      </c>
    </row>
    <row r="31" ht="21" customHeight="1" spans="1:4">
      <c r="A31" s="148" t="s">
        <v>313</v>
      </c>
      <c r="B31" s="125">
        <f>SUM(B32:B33)</f>
        <v>36660</v>
      </c>
      <c r="C31" s="125">
        <f>SUM(C32:C33)</f>
        <v>19370</v>
      </c>
      <c r="D31" s="140">
        <f t="shared" si="2"/>
        <v>-0.472</v>
      </c>
    </row>
    <row r="32" ht="21" customHeight="1" spans="1:4">
      <c r="A32" s="148" t="s">
        <v>437</v>
      </c>
      <c r="B32" s="125">
        <v>36000</v>
      </c>
      <c r="C32" s="125"/>
      <c r="D32" s="140" t="str">
        <f t="shared" si="2"/>
        <v/>
      </c>
    </row>
    <row r="33" ht="21" customHeight="1" spans="1:4">
      <c r="A33" s="148" t="s">
        <v>438</v>
      </c>
      <c r="B33" s="125">
        <v>660</v>
      </c>
      <c r="C33" s="125">
        <v>19370</v>
      </c>
      <c r="D33" s="140">
        <f t="shared" si="2"/>
        <v>28.348</v>
      </c>
    </row>
    <row r="34" ht="21" customHeight="1" spans="1:4">
      <c r="A34" s="124" t="s">
        <v>82</v>
      </c>
      <c r="B34" s="125">
        <v>4023</v>
      </c>
      <c r="C34" s="125">
        <v>5003</v>
      </c>
      <c r="D34" s="140">
        <f t="shared" si="2"/>
        <v>0.244</v>
      </c>
    </row>
    <row r="35" ht="21" customHeight="1" spans="1:4">
      <c r="A35" s="124" t="s">
        <v>83</v>
      </c>
      <c r="B35" s="125">
        <v>4141</v>
      </c>
      <c r="C35" s="125">
        <v>6200</v>
      </c>
      <c r="D35" s="140">
        <f t="shared" si="2"/>
        <v>0.497</v>
      </c>
    </row>
    <row r="36" ht="21" customHeight="1" spans="1:4">
      <c r="A36" s="132" t="s">
        <v>85</v>
      </c>
      <c r="B36" s="144">
        <f>SUM(B24,B26)</f>
        <v>66453</v>
      </c>
      <c r="C36" s="144">
        <f>SUM(C24,C26)</f>
        <v>41893</v>
      </c>
      <c r="D36" s="145">
        <f t="shared" si="2"/>
        <v>-0.37</v>
      </c>
    </row>
    <row r="37" spans="1:4">
      <c r="A37" s="149"/>
      <c r="B37" s="150"/>
      <c r="C37" s="150"/>
      <c r="D37" s="151"/>
    </row>
    <row r="39" spans="1:4">
      <c r="A39" s="149"/>
      <c r="B39" s="150"/>
      <c r="C39" s="150"/>
      <c r="D39" s="151"/>
    </row>
  </sheetData>
  <mergeCells count="4">
    <mergeCell ref="A1:D1"/>
    <mergeCell ref="C3:D3"/>
    <mergeCell ref="A3:A4"/>
    <mergeCell ref="B3:B4"/>
  </mergeCells>
  <conditionalFormatting sqref="A31">
    <cfRule type="expression" dxfId="0" priority="15" stopIfTrue="1">
      <formula>"len($A:$A)=3"</formula>
    </cfRule>
  </conditionalFormatting>
  <conditionalFormatting sqref="A5:A23">
    <cfRule type="expression" dxfId="0" priority="16" stopIfTrue="1">
      <formula>"len($A:$A)=3"</formula>
    </cfRule>
  </conditionalFormatting>
  <conditionalFormatting sqref="A26:A30">
    <cfRule type="expression" dxfId="0" priority="28" stopIfTrue="1">
      <formula>"len($A:$A)=3"</formula>
    </cfRule>
  </conditionalFormatting>
  <conditionalFormatting sqref="A32:A33">
    <cfRule type="expression" dxfId="0" priority="5" stopIfTrue="1">
      <formula>"len($A:$A)=3"</formula>
    </cfRule>
  </conditionalFormatting>
  <conditionalFormatting sqref="A34:A36">
    <cfRule type="expression" dxfId="0" priority="1" stopIfTrue="1">
      <formula>"len($A:$A)=3"</formula>
    </cfRule>
    <cfRule type="expression" dxfId="0" priority="2" stopIfTrue="1">
      <formula>"len($A:$A)=3"</formula>
    </cfRule>
    <cfRule type="expression" dxfId="0" priority="3" stopIfTrue="1">
      <formula>"len($A:$A)=3"</formula>
    </cfRule>
    <cfRule type="expression" dxfId="0" priority="4" stopIfTrue="1">
      <formula>"len($A:$A)=3"</formula>
    </cfRule>
  </conditionalFormatting>
  <conditionalFormatting sqref="A5:A6 A26:A30">
    <cfRule type="expression" dxfId="0" priority="19" stopIfTrue="1">
      <formula>"len($A:$A)=3"</formula>
    </cfRule>
    <cfRule type="expression" dxfId="0" priority="23" stopIfTrue="1">
      <formula>"len($A:$A)=3"</formula>
    </cfRule>
    <cfRule type="expression" dxfId="0" priority="26" stopIfTrue="1">
      <formula>"len($A:$A)=3"</formula>
    </cfRule>
  </conditionalFormatting>
  <conditionalFormatting sqref="D5:D12 D15 D17:D23 D25 D29:D30 D32:D35">
    <cfRule type="cellIs" dxfId="1" priority="13" stopIfTrue="1" operator="lessThan">
      <formula>0</formula>
    </cfRule>
    <cfRule type="cellIs" dxfId="2" priority="14" stopIfTrue="1" operator="greaterThan">
      <formula>5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showZeros="0" zoomScale="130" zoomScaleNormal="130" workbookViewId="0">
      <pane ySplit="4" topLeftCell="A5" activePane="bottomLeft" state="frozen"/>
      <selection/>
      <selection pane="bottomLeft" activeCell="A1" sqref="A1:D1"/>
    </sheetView>
  </sheetViews>
  <sheetFormatPr defaultColWidth="8.75" defaultRowHeight="14.25" outlineLevelCol="3"/>
  <cols>
    <col min="1" max="1" width="44.25" style="118" customWidth="1"/>
    <col min="2" max="2" width="14.875" style="118" customWidth="1"/>
    <col min="3" max="3" width="13.375" style="118" customWidth="1"/>
    <col min="4" max="4" width="11.5" style="119" customWidth="1"/>
    <col min="5" max="16384" width="8.75" style="118"/>
  </cols>
  <sheetData>
    <row r="1" s="116" customFormat="1" ht="22" customHeight="1" spans="1:4">
      <c r="A1" s="120" t="s">
        <v>439</v>
      </c>
      <c r="B1" s="120"/>
      <c r="C1" s="120"/>
      <c r="D1" s="120"/>
    </row>
    <row r="2" ht="16" customHeight="1" spans="1:4">
      <c r="A2" s="121" t="s">
        <v>440</v>
      </c>
      <c r="B2" s="122"/>
      <c r="C2" s="121"/>
      <c r="D2" s="123" t="s">
        <v>39</v>
      </c>
    </row>
    <row r="3" s="117" customFormat="1" ht="16" customHeight="1" spans="1:4">
      <c r="A3" s="77" t="s">
        <v>40</v>
      </c>
      <c r="B3" s="79" t="s">
        <v>397</v>
      </c>
      <c r="C3" s="79" t="s">
        <v>398</v>
      </c>
      <c r="D3" s="79"/>
    </row>
    <row r="4" s="117" customFormat="1" ht="18" customHeight="1" spans="1:4">
      <c r="A4" s="80"/>
      <c r="B4" s="79"/>
      <c r="C4" s="79" t="s">
        <v>44</v>
      </c>
      <c r="D4" s="82" t="s">
        <v>399</v>
      </c>
    </row>
    <row r="5" ht="19" customHeight="1" spans="1:4">
      <c r="A5" s="124" t="s">
        <v>441</v>
      </c>
      <c r="B5" s="125">
        <f>SUM(B6:B7)</f>
        <v>0</v>
      </c>
      <c r="C5" s="125">
        <f>SUM(C6:C7)</f>
        <v>0</v>
      </c>
      <c r="D5" s="126" t="str">
        <f t="shared" ref="D5:D40" si="0">IF(OR(VALUE(C5)=0,ISERROR(C5/B5-1)),"",ROUND(C5/B5-1,3))</f>
        <v/>
      </c>
    </row>
    <row r="6" ht="19" customHeight="1" spans="1:4">
      <c r="A6" s="127" t="s">
        <v>319</v>
      </c>
      <c r="B6" s="125"/>
      <c r="C6" s="125"/>
      <c r="D6" s="126" t="str">
        <f t="shared" si="0"/>
        <v/>
      </c>
    </row>
    <row r="7" ht="19" customHeight="1" spans="1:4">
      <c r="A7" s="127" t="s">
        <v>442</v>
      </c>
      <c r="B7" s="125"/>
      <c r="C7" s="125"/>
      <c r="D7" s="126" t="str">
        <f t="shared" si="0"/>
        <v/>
      </c>
    </row>
    <row r="8" ht="19" customHeight="1" spans="1:4">
      <c r="A8" s="124" t="s">
        <v>320</v>
      </c>
      <c r="B8" s="125">
        <f>SUM(B9:B10)</f>
        <v>935</v>
      </c>
      <c r="C8" s="125">
        <f>SUM(C9:C10)</f>
        <v>1190</v>
      </c>
      <c r="D8" s="126">
        <f t="shared" si="0"/>
        <v>0.273</v>
      </c>
    </row>
    <row r="9" ht="19" customHeight="1" spans="1:4">
      <c r="A9" s="127" t="s">
        <v>321</v>
      </c>
      <c r="B9" s="125">
        <v>935</v>
      </c>
      <c r="C9" s="125">
        <v>1190</v>
      </c>
      <c r="D9" s="126">
        <f t="shared" si="0"/>
        <v>0.273</v>
      </c>
    </row>
    <row r="10" ht="19" customHeight="1" spans="1:4">
      <c r="A10" s="127" t="s">
        <v>322</v>
      </c>
      <c r="B10" s="125"/>
      <c r="C10" s="125"/>
      <c r="D10" s="126" t="str">
        <f t="shared" si="0"/>
        <v/>
      </c>
    </row>
    <row r="11" ht="19" customHeight="1" spans="1:4">
      <c r="A11" s="124" t="s">
        <v>323</v>
      </c>
      <c r="B11" s="125">
        <f>SUM(B12:B22)</f>
        <v>11165</v>
      </c>
      <c r="C11" s="125">
        <f>SUM(C12:C22)</f>
        <v>1550</v>
      </c>
      <c r="D11" s="126">
        <f t="shared" si="0"/>
        <v>-0.861</v>
      </c>
    </row>
    <row r="12" ht="19" customHeight="1" spans="1:4">
      <c r="A12" s="127" t="s">
        <v>324</v>
      </c>
      <c r="B12" s="125"/>
      <c r="C12" s="125"/>
      <c r="D12" s="126" t="str">
        <f t="shared" si="0"/>
        <v/>
      </c>
    </row>
    <row r="13" ht="19" customHeight="1" spans="1:4">
      <c r="A13" s="127" t="s">
        <v>325</v>
      </c>
      <c r="B13" s="125">
        <v>1165</v>
      </c>
      <c r="C13" s="125">
        <v>1550</v>
      </c>
      <c r="D13" s="126">
        <f t="shared" si="0"/>
        <v>0.33</v>
      </c>
    </row>
    <row r="14" ht="19" customHeight="1" spans="1:4">
      <c r="A14" s="127" t="s">
        <v>326</v>
      </c>
      <c r="B14" s="125"/>
      <c r="C14" s="125"/>
      <c r="D14" s="126" t="str">
        <f t="shared" si="0"/>
        <v/>
      </c>
    </row>
    <row r="15" ht="19" customHeight="1" spans="1:4">
      <c r="A15" s="127" t="s">
        <v>327</v>
      </c>
      <c r="B15" s="125"/>
      <c r="C15" s="125"/>
      <c r="D15" s="126" t="str">
        <f t="shared" si="0"/>
        <v/>
      </c>
    </row>
    <row r="16" ht="19" customHeight="1" spans="1:4">
      <c r="A16" s="127" t="s">
        <v>328</v>
      </c>
      <c r="B16" s="125"/>
      <c r="C16" s="125"/>
      <c r="D16" s="126" t="str">
        <f t="shared" si="0"/>
        <v/>
      </c>
    </row>
    <row r="17" ht="19" customHeight="1" spans="1:4">
      <c r="A17" s="127" t="s">
        <v>329</v>
      </c>
      <c r="B17" s="125"/>
      <c r="C17" s="125"/>
      <c r="D17" s="126" t="str">
        <f t="shared" si="0"/>
        <v/>
      </c>
    </row>
    <row r="18" ht="19" customHeight="1" spans="1:4">
      <c r="A18" s="127" t="s">
        <v>330</v>
      </c>
      <c r="B18" s="125"/>
      <c r="C18" s="125"/>
      <c r="D18" s="126" t="str">
        <f t="shared" si="0"/>
        <v/>
      </c>
    </row>
    <row r="19" ht="19" customHeight="1" spans="1:4">
      <c r="A19" s="128" t="s">
        <v>331</v>
      </c>
      <c r="B19" s="129"/>
      <c r="C19" s="129"/>
      <c r="D19" s="126" t="str">
        <f t="shared" si="0"/>
        <v/>
      </c>
    </row>
    <row r="20" ht="19" customHeight="1" spans="1:4">
      <c r="A20" s="128" t="s">
        <v>332</v>
      </c>
      <c r="B20" s="129"/>
      <c r="C20" s="129"/>
      <c r="D20" s="126" t="str">
        <f t="shared" si="0"/>
        <v/>
      </c>
    </row>
    <row r="21" ht="19" customHeight="1" spans="1:4">
      <c r="A21" s="128" t="s">
        <v>333</v>
      </c>
      <c r="B21" s="129">
        <v>10000</v>
      </c>
      <c r="C21" s="129"/>
      <c r="D21" s="126" t="str">
        <f t="shared" si="0"/>
        <v/>
      </c>
    </row>
    <row r="22" ht="19" customHeight="1" spans="1:4">
      <c r="A22" s="128" t="s">
        <v>443</v>
      </c>
      <c r="B22" s="129"/>
      <c r="C22" s="129"/>
      <c r="D22" s="126" t="str">
        <f t="shared" si="0"/>
        <v/>
      </c>
    </row>
    <row r="23" ht="19" customHeight="1" spans="1:4">
      <c r="A23" s="124" t="s">
        <v>335</v>
      </c>
      <c r="B23" s="125">
        <f>SUM(B24:B32)</f>
        <v>5719</v>
      </c>
      <c r="C23" s="125">
        <f>SUM(C24:C32)</f>
        <v>8730</v>
      </c>
      <c r="D23" s="126">
        <f t="shared" si="0"/>
        <v>0.526</v>
      </c>
    </row>
    <row r="24" ht="19" customHeight="1" spans="1:4">
      <c r="A24" s="127" t="s">
        <v>336</v>
      </c>
      <c r="B24" s="125"/>
      <c r="C24" s="125"/>
      <c r="D24" s="126" t="str">
        <f t="shared" si="0"/>
        <v/>
      </c>
    </row>
    <row r="25" ht="19" customHeight="1" spans="1:4">
      <c r="A25" s="124" t="s">
        <v>337</v>
      </c>
      <c r="B25" s="125"/>
      <c r="C25" s="125"/>
      <c r="D25" s="126" t="str">
        <f t="shared" si="0"/>
        <v/>
      </c>
    </row>
    <row r="26" ht="19" customHeight="1" spans="1:4">
      <c r="A26" s="127" t="s">
        <v>444</v>
      </c>
      <c r="B26" s="125"/>
      <c r="C26" s="125"/>
      <c r="D26" s="126" t="str">
        <f t="shared" si="0"/>
        <v/>
      </c>
    </row>
    <row r="27" ht="19" customHeight="1" spans="1:4">
      <c r="A27" s="127" t="s">
        <v>339</v>
      </c>
      <c r="B27" s="125"/>
      <c r="C27" s="125"/>
      <c r="D27" s="126" t="str">
        <f t="shared" si="0"/>
        <v/>
      </c>
    </row>
    <row r="28" ht="19" customHeight="1" spans="1:4">
      <c r="A28" s="127" t="s">
        <v>340</v>
      </c>
      <c r="B28" s="125"/>
      <c r="C28" s="125"/>
      <c r="D28" s="126" t="str">
        <f t="shared" si="0"/>
        <v/>
      </c>
    </row>
    <row r="29" ht="19" customHeight="1" spans="1:4">
      <c r="A29" s="127" t="s">
        <v>445</v>
      </c>
      <c r="B29" s="125">
        <v>5719</v>
      </c>
      <c r="C29" s="125">
        <v>8730</v>
      </c>
      <c r="D29" s="126">
        <f t="shared" si="0"/>
        <v>0.526</v>
      </c>
    </row>
    <row r="30" ht="19" customHeight="1" spans="1:4">
      <c r="A30" s="127" t="s">
        <v>342</v>
      </c>
      <c r="B30" s="125"/>
      <c r="C30" s="125"/>
      <c r="D30" s="126" t="str">
        <f t="shared" si="0"/>
        <v/>
      </c>
    </row>
    <row r="31" ht="19" customHeight="1" spans="1:4">
      <c r="A31" s="127" t="s">
        <v>446</v>
      </c>
      <c r="B31" s="125"/>
      <c r="C31" s="125"/>
      <c r="D31" s="126" t="str">
        <f t="shared" si="0"/>
        <v/>
      </c>
    </row>
    <row r="32" ht="19" customHeight="1" spans="1:4">
      <c r="A32" s="127" t="s">
        <v>446</v>
      </c>
      <c r="B32" s="125"/>
      <c r="C32" s="125"/>
      <c r="D32" s="126" t="str">
        <f t="shared" si="0"/>
        <v/>
      </c>
    </row>
    <row r="33" ht="19" customHeight="1" spans="1:4">
      <c r="A33" s="124" t="s">
        <v>344</v>
      </c>
      <c r="B33" s="125">
        <f>SUM(B34:B36)</f>
        <v>0</v>
      </c>
      <c r="C33" s="125">
        <f>SUM(C34:C36)</f>
        <v>0</v>
      </c>
      <c r="D33" s="126" t="str">
        <f t="shared" si="0"/>
        <v/>
      </c>
    </row>
    <row r="34" ht="19" customHeight="1" spans="1:4">
      <c r="A34" s="127" t="s">
        <v>226</v>
      </c>
      <c r="B34" s="125"/>
      <c r="C34" s="125"/>
      <c r="D34" s="126" t="str">
        <f t="shared" si="0"/>
        <v/>
      </c>
    </row>
    <row r="35" ht="19" customHeight="1" spans="1:4">
      <c r="A35" s="127" t="s">
        <v>345</v>
      </c>
      <c r="B35" s="125"/>
      <c r="C35" s="125"/>
      <c r="D35" s="126" t="str">
        <f t="shared" si="0"/>
        <v/>
      </c>
    </row>
    <row r="36" ht="19" customHeight="1" spans="1:4">
      <c r="A36" s="127" t="s">
        <v>346</v>
      </c>
      <c r="B36" s="125"/>
      <c r="C36" s="125"/>
      <c r="D36" s="126" t="str">
        <f t="shared" si="0"/>
        <v/>
      </c>
    </row>
    <row r="37" ht="19" customHeight="1" spans="1:4">
      <c r="A37" s="124" t="s">
        <v>347</v>
      </c>
      <c r="B37" s="125">
        <f>SUM(B38)</f>
        <v>0</v>
      </c>
      <c r="C37" s="125">
        <f>SUM(C38)</f>
        <v>0</v>
      </c>
      <c r="D37" s="126" t="str">
        <f t="shared" si="0"/>
        <v/>
      </c>
    </row>
    <row r="38" ht="19" customHeight="1" spans="1:4">
      <c r="A38" s="127" t="s">
        <v>348</v>
      </c>
      <c r="B38" s="125"/>
      <c r="C38" s="125"/>
      <c r="D38" s="126" t="str">
        <f t="shared" si="0"/>
        <v/>
      </c>
    </row>
    <row r="39" ht="19" customHeight="1" spans="1:4">
      <c r="A39" s="124" t="s">
        <v>268</v>
      </c>
      <c r="B39" s="125">
        <f>SUM(B40:B42)</f>
        <v>26792</v>
      </c>
      <c r="C39" s="125">
        <f>SUM(C40:C42)</f>
        <v>997</v>
      </c>
      <c r="D39" s="88">
        <f t="shared" si="0"/>
        <v>-0.963</v>
      </c>
    </row>
    <row r="40" ht="19" customHeight="1" spans="1:4">
      <c r="A40" s="130" t="s">
        <v>447</v>
      </c>
      <c r="B40" s="125">
        <v>26000</v>
      </c>
      <c r="C40" s="125"/>
      <c r="D40" s="88" t="str">
        <f t="shared" si="0"/>
        <v/>
      </c>
    </row>
    <row r="41" ht="19" customHeight="1" spans="1:4">
      <c r="A41" s="127" t="s">
        <v>351</v>
      </c>
      <c r="B41" s="125">
        <v>11</v>
      </c>
      <c r="C41" s="125">
        <v>15</v>
      </c>
      <c r="D41" s="88">
        <f t="shared" ref="D41:D55" si="1">IF(OR(VALUE(C41)=0,ISERROR(C41/B41-1)),"",ROUND(C41/B41-1,3))</f>
        <v>0.364</v>
      </c>
    </row>
    <row r="42" ht="19" customHeight="1" spans="1:4">
      <c r="A42" s="127" t="s">
        <v>352</v>
      </c>
      <c r="B42" s="125">
        <v>781</v>
      </c>
      <c r="C42" s="125">
        <v>982</v>
      </c>
      <c r="D42" s="88">
        <f t="shared" si="1"/>
        <v>0.257</v>
      </c>
    </row>
    <row r="43" ht="19" customHeight="1" spans="1:4">
      <c r="A43" s="131" t="s">
        <v>269</v>
      </c>
      <c r="B43" s="129">
        <v>4525</v>
      </c>
      <c r="C43" s="129">
        <v>5245</v>
      </c>
      <c r="D43" s="88">
        <f t="shared" si="1"/>
        <v>0.159</v>
      </c>
    </row>
    <row r="44" ht="19" customHeight="1" spans="1:4">
      <c r="A44" s="131" t="s">
        <v>270</v>
      </c>
      <c r="B44" s="129">
        <v>39</v>
      </c>
      <c r="C44" s="129">
        <v>30</v>
      </c>
      <c r="D44" s="88">
        <f t="shared" si="1"/>
        <v>-0.231</v>
      </c>
    </row>
    <row r="45" customFormat="1" ht="19" customHeight="1" spans="1:4">
      <c r="A45" s="131" t="s">
        <v>353</v>
      </c>
      <c r="B45" s="125"/>
      <c r="C45" s="125"/>
      <c r="D45" s="88" t="str">
        <f t="shared" si="1"/>
        <v/>
      </c>
    </row>
    <row r="46" s="72" customFormat="1" ht="19" customHeight="1" spans="1:4">
      <c r="A46" s="132" t="s">
        <v>271</v>
      </c>
      <c r="B46" s="133">
        <f>SUM(B5,B8,B11,B23,B33,B37,B39,B43,B44,B45)</f>
        <v>49175</v>
      </c>
      <c r="C46" s="133">
        <f>SUM(C5,C8,C11,C23,C33,C37,C39,C43,C44,C45)</f>
        <v>17742</v>
      </c>
      <c r="D46" s="85">
        <f t="shared" si="1"/>
        <v>-0.639</v>
      </c>
    </row>
    <row r="47" s="72" customFormat="1" ht="19" hidden="1" customHeight="1" spans="1:4">
      <c r="A47" s="132"/>
      <c r="B47" s="133"/>
      <c r="C47" s="133"/>
      <c r="D47" s="88"/>
    </row>
    <row r="48" s="72" customFormat="1" ht="19" customHeight="1" spans="1:4">
      <c r="A48" s="134" t="s">
        <v>272</v>
      </c>
      <c r="B48" s="135">
        <f>SUM(B49,B52)</f>
        <v>1260</v>
      </c>
      <c r="C48" s="135">
        <f>SUM(C49,C52)</f>
        <v>21470</v>
      </c>
      <c r="D48" s="88">
        <f t="shared" ref="D48:D56" si="2">IF(OR(VALUE(C48)=0,ISERROR(C48/B48-1)),"",ROUND(C48/B48-1,3))</f>
        <v>16.04</v>
      </c>
    </row>
    <row r="49" s="72" customFormat="1" ht="19" customHeight="1" spans="1:4">
      <c r="A49" s="127" t="s">
        <v>448</v>
      </c>
      <c r="B49" s="136">
        <f>SUM(B50:B51)</f>
        <v>1260</v>
      </c>
      <c r="C49" s="136">
        <f>SUM(C50:C51)</f>
        <v>21470</v>
      </c>
      <c r="D49" s="88">
        <f t="shared" si="2"/>
        <v>16.04</v>
      </c>
    </row>
    <row r="50" s="72" customFormat="1" ht="19" customHeight="1" spans="1:4">
      <c r="A50" s="127" t="s">
        <v>449</v>
      </c>
      <c r="B50" s="136">
        <v>600</v>
      </c>
      <c r="C50" s="136">
        <v>2100</v>
      </c>
      <c r="D50" s="88">
        <f t="shared" si="2"/>
        <v>2.5</v>
      </c>
    </row>
    <row r="51" s="72" customFormat="1" ht="19" customHeight="1" spans="1:4">
      <c r="A51" s="127" t="s">
        <v>450</v>
      </c>
      <c r="B51" s="136">
        <v>660</v>
      </c>
      <c r="C51" s="136">
        <v>19370</v>
      </c>
      <c r="D51" s="88">
        <f t="shared" si="2"/>
        <v>28.348</v>
      </c>
    </row>
    <row r="52" s="72" customFormat="1" ht="19" customHeight="1" spans="1:4">
      <c r="A52" s="127" t="s">
        <v>451</v>
      </c>
      <c r="B52" s="136"/>
      <c r="C52" s="136"/>
      <c r="D52" s="88" t="str">
        <f t="shared" si="2"/>
        <v/>
      </c>
    </row>
    <row r="53" s="72" customFormat="1" ht="19" customHeight="1" spans="1:4">
      <c r="A53" s="134" t="s">
        <v>276</v>
      </c>
      <c r="B53" s="133">
        <f>SUM(B54,B57:B61)</f>
        <v>16018</v>
      </c>
      <c r="C53" s="133">
        <f>SUM(C54,C57:C61)</f>
        <v>2681</v>
      </c>
      <c r="D53" s="85">
        <f t="shared" si="2"/>
        <v>-0.833</v>
      </c>
    </row>
    <row r="54" s="72" customFormat="1" ht="19" customHeight="1" spans="1:4">
      <c r="A54" s="127" t="s">
        <v>358</v>
      </c>
      <c r="B54" s="136">
        <f>SUM(B55:B56)</f>
        <v>0</v>
      </c>
      <c r="C54" s="136">
        <f>SUM(C55:C56)</f>
        <v>0</v>
      </c>
      <c r="D54" s="88" t="str">
        <f t="shared" si="2"/>
        <v/>
      </c>
    </row>
    <row r="55" s="72" customFormat="1" ht="19" customHeight="1" spans="1:4">
      <c r="A55" s="137" t="s">
        <v>359</v>
      </c>
      <c r="B55" s="138"/>
      <c r="C55" s="138"/>
      <c r="D55" s="88" t="str">
        <f t="shared" si="2"/>
        <v/>
      </c>
    </row>
    <row r="56" s="72" customFormat="1" ht="19" customHeight="1" spans="1:4">
      <c r="A56" s="137" t="s">
        <v>360</v>
      </c>
      <c r="B56" s="138"/>
      <c r="C56" s="138"/>
      <c r="D56" s="88" t="str">
        <f t="shared" si="2"/>
        <v/>
      </c>
    </row>
    <row r="57" s="72" customFormat="1" ht="19" customHeight="1" spans="1:4">
      <c r="A57" s="127" t="s">
        <v>452</v>
      </c>
      <c r="B57" s="138">
        <v>2469</v>
      </c>
      <c r="C57" s="138">
        <v>2681</v>
      </c>
      <c r="D57" s="88"/>
    </row>
    <row r="58" s="72" customFormat="1" ht="19" customHeight="1" spans="1:4">
      <c r="A58" s="127" t="s">
        <v>280</v>
      </c>
      <c r="B58" s="136">
        <v>8546</v>
      </c>
      <c r="C58" s="136">
        <v>0</v>
      </c>
      <c r="D58" s="88" t="str">
        <f t="shared" ref="D58:D62" si="3">IF(OR(VALUE(C58)=0,ISERROR(C58/B58-1)),"",ROUND(C58/B58-1,3))</f>
        <v/>
      </c>
    </row>
    <row r="59" s="72" customFormat="1" ht="19" customHeight="1" spans="1:4">
      <c r="A59" s="127" t="s">
        <v>361</v>
      </c>
      <c r="B59" s="136">
        <v>5003</v>
      </c>
      <c r="C59" s="136">
        <v>0</v>
      </c>
      <c r="D59" s="88" t="str">
        <f t="shared" si="3"/>
        <v/>
      </c>
    </row>
    <row r="60" s="72" customFormat="1" ht="19" customHeight="1" spans="1:4">
      <c r="A60" s="127" t="s">
        <v>453</v>
      </c>
      <c r="B60" s="136">
        <v>0</v>
      </c>
      <c r="C60" s="136"/>
      <c r="D60" s="88" t="str">
        <f t="shared" si="3"/>
        <v/>
      </c>
    </row>
    <row r="61" s="72" customFormat="1" ht="19" customHeight="1" spans="1:4">
      <c r="A61" s="127" t="s">
        <v>454</v>
      </c>
      <c r="B61" s="136"/>
      <c r="C61" s="136"/>
      <c r="D61" s="88" t="str">
        <f t="shared" si="3"/>
        <v/>
      </c>
    </row>
    <row r="62" s="72" customFormat="1" ht="19" customHeight="1" spans="1:4">
      <c r="A62" s="132" t="s">
        <v>284</v>
      </c>
      <c r="B62" s="133">
        <f>SUM(B46,B48,B53)</f>
        <v>66453</v>
      </c>
      <c r="C62" s="133">
        <f>SUM(C46,C48,C53)</f>
        <v>41893</v>
      </c>
      <c r="D62" s="85">
        <f t="shared" si="3"/>
        <v>-0.37</v>
      </c>
    </row>
  </sheetData>
  <mergeCells count="4">
    <mergeCell ref="A1:D1"/>
    <mergeCell ref="C3:D3"/>
    <mergeCell ref="A3:A4"/>
    <mergeCell ref="B3:B4"/>
  </mergeCells>
  <conditionalFormatting sqref="D5:D10 D12:D38 D40:D43 D45 D47:D52 D54:D61">
    <cfRule type="cellIs" dxfId="1" priority="5" stopIfTrue="1" operator="lessThan">
      <formula>0</formula>
    </cfRule>
    <cfRule type="cellIs" dxfId="2" priority="6" stopIfTrue="1" operator="greaterThan">
      <formula>5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1" sqref="A1:D1"/>
    </sheetView>
  </sheetViews>
  <sheetFormatPr defaultColWidth="9" defaultRowHeight="14.25" outlineLevelCol="3"/>
  <cols>
    <col min="1" max="1" width="44.25" style="96" customWidth="1"/>
    <col min="2" max="2" width="14.875" style="96" customWidth="1"/>
    <col min="3" max="3" width="13.375" style="96" customWidth="1"/>
    <col min="4" max="4" width="11.875" style="96" customWidth="1"/>
    <col min="5" max="16384" width="9" style="96"/>
  </cols>
  <sheetData>
    <row r="1" s="92" customFormat="1" ht="30" customHeight="1" spans="1:4">
      <c r="A1" s="97" t="s">
        <v>455</v>
      </c>
      <c r="B1" s="97"/>
      <c r="C1" s="97"/>
      <c r="D1" s="97"/>
    </row>
    <row r="2" s="93" customFormat="1" ht="15" customHeight="1" spans="1:4">
      <c r="A2" s="98" t="s">
        <v>456</v>
      </c>
      <c r="B2" s="99"/>
      <c r="C2" s="100"/>
      <c r="D2" s="101" t="s">
        <v>39</v>
      </c>
    </row>
    <row r="3" s="94" customFormat="1" ht="21" customHeight="1" spans="1:4">
      <c r="A3" s="102" t="s">
        <v>40</v>
      </c>
      <c r="B3" s="103" t="s">
        <v>457</v>
      </c>
      <c r="C3" s="102" t="s">
        <v>398</v>
      </c>
      <c r="D3" s="104"/>
    </row>
    <row r="4" s="94" customFormat="1" ht="24" customHeight="1" spans="1:4">
      <c r="A4" s="104"/>
      <c r="B4" s="103"/>
      <c r="C4" s="34" t="s">
        <v>44</v>
      </c>
      <c r="D4" s="34" t="s">
        <v>399</v>
      </c>
    </row>
    <row r="5" s="95" customFormat="1" ht="19.85" customHeight="1" spans="1:4">
      <c r="A5" s="105" t="s">
        <v>368</v>
      </c>
      <c r="B5" s="106"/>
      <c r="C5" s="106"/>
      <c r="D5" s="107" t="str">
        <f>IF(B5&lt;&gt;0,C5/B5-1,"")</f>
        <v/>
      </c>
    </row>
    <row r="6" s="95" customFormat="1" ht="19.85" customHeight="1" spans="1:4">
      <c r="A6" s="105" t="s">
        <v>369</v>
      </c>
      <c r="B6" s="106"/>
      <c r="C6" s="106"/>
      <c r="D6" s="107" t="str">
        <f t="shared" ref="D6:D39" si="0">IF(B6&lt;&gt;0,C6/B6-1,"")</f>
        <v/>
      </c>
    </row>
    <row r="7" s="95" customFormat="1" ht="19.85" customHeight="1" spans="1:4">
      <c r="A7" s="105" t="s">
        <v>370</v>
      </c>
      <c r="B7" s="106"/>
      <c r="C7" s="106"/>
      <c r="D7" s="107" t="str">
        <f t="shared" si="0"/>
        <v/>
      </c>
    </row>
    <row r="8" s="95" customFormat="1" ht="19.85" customHeight="1" spans="1:4">
      <c r="A8" s="105" t="s">
        <v>371</v>
      </c>
      <c r="B8" s="106"/>
      <c r="C8" s="106"/>
      <c r="D8" s="107" t="str">
        <f t="shared" si="0"/>
        <v/>
      </c>
    </row>
    <row r="9" s="95" customFormat="1" ht="19.85" customHeight="1" spans="1:4">
      <c r="A9" s="105" t="s">
        <v>372</v>
      </c>
      <c r="B9" s="106"/>
      <c r="C9" s="106"/>
      <c r="D9" s="107" t="str">
        <f t="shared" si="0"/>
        <v/>
      </c>
    </row>
    <row r="10" s="95" customFormat="1" ht="19.85" hidden="1" customHeight="1" spans="1:4">
      <c r="A10" s="108"/>
      <c r="B10" s="106"/>
      <c r="C10" s="106"/>
      <c r="D10" s="107" t="str">
        <f t="shared" si="0"/>
        <v/>
      </c>
    </row>
    <row r="11" s="95" customFormat="1" ht="19.85" customHeight="1" spans="1:4">
      <c r="A11" s="109" t="s">
        <v>73</v>
      </c>
      <c r="B11" s="110"/>
      <c r="C11" s="110"/>
      <c r="D11" s="107" t="str">
        <f t="shared" si="0"/>
        <v/>
      </c>
    </row>
    <row r="12" s="93" customFormat="1" ht="19.85" customHeight="1" spans="1:4">
      <c r="A12" s="105" t="s">
        <v>373</v>
      </c>
      <c r="B12" s="111">
        <v>11</v>
      </c>
      <c r="C12" s="111">
        <v>11</v>
      </c>
      <c r="D12" s="112">
        <f t="shared" si="0"/>
        <v>0</v>
      </c>
    </row>
    <row r="13" s="93" customFormat="1" ht="19.85" customHeight="1" spans="1:4">
      <c r="A13" s="105" t="s">
        <v>374</v>
      </c>
      <c r="B13" s="111"/>
      <c r="C13" s="111"/>
      <c r="D13" s="113" t="str">
        <f t="shared" si="0"/>
        <v/>
      </c>
    </row>
    <row r="14" s="93" customFormat="1" ht="19.85" customHeight="1" spans="1:4">
      <c r="A14" s="105" t="s">
        <v>375</v>
      </c>
      <c r="B14" s="111"/>
      <c r="C14" s="111"/>
      <c r="D14" s="113" t="str">
        <f t="shared" si="0"/>
        <v/>
      </c>
    </row>
    <row r="15" s="95" customFormat="1" ht="19.85" customHeight="1" spans="1:4">
      <c r="A15" s="109" t="s">
        <v>85</v>
      </c>
      <c r="B15" s="106">
        <f>SUM(B11,B12,B13,B14)</f>
        <v>11</v>
      </c>
      <c r="C15" s="106">
        <f>SUM(C11,C12,C13,C14)</f>
        <v>11</v>
      </c>
      <c r="D15" s="113">
        <f t="shared" si="0"/>
        <v>0</v>
      </c>
    </row>
    <row r="16" s="95" customFormat="1" ht="19.85" hidden="1" customHeight="1" spans="1:4">
      <c r="A16" s="114"/>
      <c r="B16" s="106"/>
      <c r="C16" s="106"/>
      <c r="D16" s="113" t="str">
        <f t="shared" si="0"/>
        <v/>
      </c>
    </row>
    <row r="17" s="96" customFormat="1" ht="19.85" customHeight="1" spans="1:4">
      <c r="A17" s="105" t="s">
        <v>376</v>
      </c>
      <c r="B17" s="111">
        <f>SUM(B18:B23)</f>
        <v>11</v>
      </c>
      <c r="C17" s="111">
        <f>SUM(C18:C23)</f>
        <v>11</v>
      </c>
      <c r="D17" s="112">
        <f t="shared" si="0"/>
        <v>0</v>
      </c>
    </row>
    <row r="18" s="96" customFormat="1" ht="19.85" customHeight="1" spans="1:4">
      <c r="A18" s="105" t="s">
        <v>377</v>
      </c>
      <c r="B18" s="111"/>
      <c r="C18" s="111"/>
      <c r="D18" s="112" t="str">
        <f t="shared" si="0"/>
        <v/>
      </c>
    </row>
    <row r="19" s="96" customFormat="1" ht="19.85" customHeight="1" spans="1:4">
      <c r="A19" s="105" t="s">
        <v>378</v>
      </c>
      <c r="B19" s="111"/>
      <c r="C19" s="111"/>
      <c r="D19" s="112" t="str">
        <f t="shared" si="0"/>
        <v/>
      </c>
    </row>
    <row r="20" s="96" customFormat="1" ht="19.85" customHeight="1" spans="1:4">
      <c r="A20" s="105" t="s">
        <v>379</v>
      </c>
      <c r="B20" s="111">
        <v>11</v>
      </c>
      <c r="C20" s="111">
        <v>11</v>
      </c>
      <c r="D20" s="112">
        <f t="shared" si="0"/>
        <v>0</v>
      </c>
    </row>
    <row r="21" s="96" customFormat="1" ht="19.85" customHeight="1" spans="1:4">
      <c r="A21" s="105" t="s">
        <v>380</v>
      </c>
      <c r="B21" s="111"/>
      <c r="C21" s="111"/>
      <c r="D21" s="112" t="str">
        <f t="shared" si="0"/>
        <v/>
      </c>
    </row>
    <row r="22" s="96" customFormat="1" ht="19.85" customHeight="1" spans="1:4">
      <c r="A22" s="105" t="s">
        <v>381</v>
      </c>
      <c r="B22" s="111"/>
      <c r="C22" s="111"/>
      <c r="D22" s="112" t="str">
        <f t="shared" si="0"/>
        <v/>
      </c>
    </row>
    <row r="23" s="96" customFormat="1" ht="19.85" customHeight="1" spans="1:4">
      <c r="A23" s="105" t="s">
        <v>382</v>
      </c>
      <c r="B23" s="111"/>
      <c r="C23" s="111"/>
      <c r="D23" s="112" t="str">
        <f t="shared" si="0"/>
        <v/>
      </c>
    </row>
    <row r="24" s="96" customFormat="1" ht="19.85" customHeight="1" spans="1:4">
      <c r="A24" s="105" t="s">
        <v>383</v>
      </c>
      <c r="B24" s="111"/>
      <c r="C24" s="111"/>
      <c r="D24" s="112" t="str">
        <f t="shared" si="0"/>
        <v/>
      </c>
    </row>
    <row r="25" s="96" customFormat="1" ht="19.85" customHeight="1" spans="1:4">
      <c r="A25" s="105" t="s">
        <v>384</v>
      </c>
      <c r="B25" s="111"/>
      <c r="C25" s="111"/>
      <c r="D25" s="112" t="str">
        <f t="shared" si="0"/>
        <v/>
      </c>
    </row>
    <row r="26" s="96" customFormat="1" ht="19.85" customHeight="1" spans="1:4">
      <c r="A26" s="105" t="s">
        <v>385</v>
      </c>
      <c r="B26" s="111"/>
      <c r="C26" s="111"/>
      <c r="D26" s="112" t="str">
        <f t="shared" si="0"/>
        <v/>
      </c>
    </row>
    <row r="27" s="96" customFormat="1" ht="19.85" customHeight="1" spans="1:4">
      <c r="A27" s="105" t="s">
        <v>386</v>
      </c>
      <c r="B27" s="111"/>
      <c r="C27" s="111"/>
      <c r="D27" s="112" t="str">
        <f t="shared" si="0"/>
        <v/>
      </c>
    </row>
    <row r="28" s="96" customFormat="1" ht="19.85" customHeight="1" spans="1:4">
      <c r="A28" s="105" t="s">
        <v>387</v>
      </c>
      <c r="B28" s="111"/>
      <c r="C28" s="111"/>
      <c r="D28" s="112" t="str">
        <f t="shared" si="0"/>
        <v/>
      </c>
    </row>
    <row r="29" s="96" customFormat="1" ht="19.85" customHeight="1" spans="1:4">
      <c r="A29" s="105" t="s">
        <v>388</v>
      </c>
      <c r="B29" s="111"/>
      <c r="C29" s="111"/>
      <c r="D29" s="112" t="str">
        <f t="shared" si="0"/>
        <v/>
      </c>
    </row>
    <row r="30" s="96" customFormat="1" ht="19.85" customHeight="1" spans="1:4">
      <c r="A30" s="105" t="s">
        <v>389</v>
      </c>
      <c r="B30" s="111"/>
      <c r="C30" s="111"/>
      <c r="D30" s="112" t="str">
        <f t="shared" si="0"/>
        <v/>
      </c>
    </row>
    <row r="31" s="96" customFormat="1" ht="19.85" customHeight="1" spans="1:4">
      <c r="A31" s="105" t="s">
        <v>390</v>
      </c>
      <c r="B31" s="111"/>
      <c r="C31" s="111"/>
      <c r="D31" s="112" t="str">
        <f t="shared" si="0"/>
        <v/>
      </c>
    </row>
    <row r="32" s="96" customFormat="1" ht="19.85" customHeight="1" spans="1:4">
      <c r="A32" s="105" t="s">
        <v>391</v>
      </c>
      <c r="B32" s="111"/>
      <c r="C32" s="111"/>
      <c r="D32" s="112" t="str">
        <f t="shared" si="0"/>
        <v/>
      </c>
    </row>
    <row r="33" s="96" customFormat="1" ht="19.85" customHeight="1" spans="1:4">
      <c r="A33" s="109" t="s">
        <v>271</v>
      </c>
      <c r="B33" s="106">
        <f>SUM(B17,B24,B27,B29,B31)</f>
        <v>11</v>
      </c>
      <c r="C33" s="106">
        <f>SUM(C17,C24,C27,C29,C31)</f>
        <v>11</v>
      </c>
      <c r="D33" s="113">
        <f t="shared" si="0"/>
        <v>0</v>
      </c>
    </row>
    <row r="34" s="96" customFormat="1" ht="19.85" hidden="1" customHeight="1" spans="1:4">
      <c r="A34" s="109"/>
      <c r="B34" s="106"/>
      <c r="C34" s="106"/>
      <c r="D34" s="113"/>
    </row>
    <row r="35" s="96" customFormat="1" ht="19.85" customHeight="1" spans="1:4">
      <c r="A35" s="105" t="s">
        <v>458</v>
      </c>
      <c r="B35" s="111"/>
      <c r="C35" s="111"/>
      <c r="D35" s="112" t="str">
        <f>IF(B35&lt;&gt;0,C35/B35-1,"")</f>
        <v/>
      </c>
    </row>
    <row r="36" s="96" customFormat="1" ht="19.85" customHeight="1" spans="1:4">
      <c r="A36" s="115" t="s">
        <v>392</v>
      </c>
      <c r="B36" s="111"/>
      <c r="C36" s="111"/>
      <c r="D36" s="112" t="str">
        <f>IF(B36&lt;&gt;0,C36/B36-1,"")</f>
        <v/>
      </c>
    </row>
    <row r="37" s="96" customFormat="1" ht="19.85" customHeight="1" spans="1:4">
      <c r="A37" s="115" t="s">
        <v>393</v>
      </c>
      <c r="B37" s="111"/>
      <c r="C37" s="111"/>
      <c r="D37" s="112" t="str">
        <f>IF(B37&lt;&gt;0,C37/B37-1,"")</f>
        <v/>
      </c>
    </row>
    <row r="38" s="96" customFormat="1" ht="19.85" customHeight="1" spans="1:4">
      <c r="A38" s="105" t="s">
        <v>394</v>
      </c>
      <c r="B38" s="111"/>
      <c r="C38" s="111"/>
      <c r="D38" s="112" t="str">
        <f>IF(B38&lt;&gt;0,C38/B38-1,"")</f>
        <v/>
      </c>
    </row>
    <row r="39" s="96" customFormat="1" ht="19.85" customHeight="1" spans="1:4">
      <c r="A39" s="109" t="s">
        <v>284</v>
      </c>
      <c r="B39" s="106">
        <f>SUM(B33,B35,B38)</f>
        <v>11</v>
      </c>
      <c r="C39" s="106">
        <f>SUM(C33,C35,C38)</f>
        <v>11</v>
      </c>
      <c r="D39" s="113">
        <f>IF(B39&lt;&gt;0,C39/B39-1,"")</f>
        <v>0</v>
      </c>
    </row>
  </sheetData>
  <mergeCells count="4">
    <mergeCell ref="A1:D1"/>
    <mergeCell ref="C3:D3"/>
    <mergeCell ref="A3:A4"/>
    <mergeCell ref="B3:B4"/>
  </mergeCells>
  <conditionalFormatting sqref="A5">
    <cfRule type="expression" dxfId="0" priority="33" stopIfTrue="1">
      <formula>"len($A:$A)=3"</formula>
    </cfRule>
    <cfRule type="expression" dxfId="0" priority="34" stopIfTrue="1">
      <formula>"len($A:$A)=3"</formula>
    </cfRule>
  </conditionalFormatting>
  <conditionalFormatting sqref="A6">
    <cfRule type="expression" dxfId="0" priority="27" stopIfTrue="1">
      <formula>"len($A:$A)=3"</formula>
    </cfRule>
    <cfRule type="expression" dxfId="0" priority="28" stopIfTrue="1">
      <formula>"len($A:$A)=3"</formula>
    </cfRule>
  </conditionalFormatting>
  <conditionalFormatting sqref="A7">
    <cfRule type="expression" dxfId="0" priority="25" stopIfTrue="1">
      <formula>"len($A:$A)=3"</formula>
    </cfRule>
    <cfRule type="expression" dxfId="0" priority="26" stopIfTrue="1">
      <formula>"len($A:$A)=3"</formula>
    </cfRule>
  </conditionalFormatting>
  <conditionalFormatting sqref="A8">
    <cfRule type="expression" dxfId="0" priority="23" stopIfTrue="1">
      <formula>"len($A:$A)=3"</formula>
    </cfRule>
    <cfRule type="expression" dxfId="0" priority="24" stopIfTrue="1">
      <formula>"len($A:$A)=3"</formula>
    </cfRule>
  </conditionalFormatting>
  <conditionalFormatting sqref="A9">
    <cfRule type="expression" dxfId="0" priority="21" stopIfTrue="1">
      <formula>"len($A:$A)=3"</formula>
    </cfRule>
    <cfRule type="expression" dxfId="0" priority="22" stopIfTrue="1">
      <formula>"len($A:$A)=3"</formula>
    </cfRule>
  </conditionalFormatting>
  <conditionalFormatting sqref="A10">
    <cfRule type="expression" dxfId="0" priority="29" stopIfTrue="1">
      <formula>"len($A:$A)=3"</formula>
    </cfRule>
    <cfRule type="expression" dxfId="0" priority="30" stopIfTrue="1">
      <formula>"len($A:$A)=3"</formula>
    </cfRule>
  </conditionalFormatting>
  <conditionalFormatting sqref="A12">
    <cfRule type="expression" dxfId="0" priority="31" stopIfTrue="1">
      <formula>"len($A:$A)=3"</formula>
    </cfRule>
    <cfRule type="expression" dxfId="0" priority="32" stopIfTrue="1">
      <formula>"len($A:$A)=3"</formula>
    </cfRule>
  </conditionalFormatting>
  <conditionalFormatting sqref="A35">
    <cfRule type="expression" dxfId="0" priority="15" stopIfTrue="1">
      <formula>"len($A:$A)=3"</formula>
    </cfRule>
    <cfRule type="expression" dxfId="0" priority="16" stopIfTrue="1">
      <formula>"len($A:$A)=3"</formula>
    </cfRule>
  </conditionalFormatting>
  <conditionalFormatting sqref="A37">
    <cfRule type="expression" dxfId="0" priority="17" stopIfTrue="1">
      <formula>"len($A:$A)=3"</formula>
    </cfRule>
  </conditionalFormatting>
  <conditionalFormatting sqref="A38">
    <cfRule type="expression" dxfId="0" priority="1" stopIfTrue="1">
      <formula>"len($A:$A)=3"</formula>
    </cfRule>
    <cfRule type="expression" dxfId="0" priority="2" stopIfTrue="1">
      <formula>"len($A:$A)=3"</formula>
    </cfRule>
  </conditionalFormatting>
  <conditionalFormatting sqref="A39">
    <cfRule type="expression" dxfId="0" priority="3" stopIfTrue="1">
      <formula>"len($A:$A)=3"</formula>
    </cfRule>
    <cfRule type="expression" dxfId="0" priority="4" stopIfTrue="1">
      <formula>"len($A:$A)=3"</formula>
    </cfRule>
  </conditionalFormatting>
  <conditionalFormatting sqref="A33:A34">
    <cfRule type="expression" dxfId="0" priority="5" stopIfTrue="1">
      <formula>"len($A:$A)=3"</formula>
    </cfRule>
    <cfRule type="expression" dxfId="0" priority="6" stopIfTrue="1">
      <formula>"len($A:$A)=3"</formula>
    </cfRule>
  </conditionalFormatting>
  <printOptions horizontalCentered="1"/>
  <pageMargins left="0.550694444444444" right="0.790972222222222" top="0.432638888888889" bottom="0.354166666666667" header="0.314583333333333" footer="0.389583333333333"/>
  <pageSetup paperSize="9" scale="95" orientation="portrait" useFirstPageNumber="1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49998474074526"/>
  </sheetPr>
  <dimension ref="A1:E36"/>
  <sheetViews>
    <sheetView workbookViewId="0">
      <selection activeCell="A1" sqref="A1:E1"/>
    </sheetView>
  </sheetViews>
  <sheetFormatPr defaultColWidth="8.75" defaultRowHeight="14.25" outlineLevelCol="4"/>
  <cols>
    <col min="1" max="1" width="36.5" style="72" customWidth="1"/>
    <col min="2" max="2" width="12.75" style="72" customWidth="1"/>
    <col min="3" max="3" width="13.375" style="72" customWidth="1"/>
    <col min="4" max="4" width="9.5" style="72" customWidth="1"/>
    <col min="5" max="5" width="13.75" style="72" customWidth="1"/>
    <col min="6" max="16384" width="8.75" style="72"/>
  </cols>
  <sheetData>
    <row r="1" s="70" customFormat="1" ht="27.75" customHeight="1" spans="1:5">
      <c r="A1" s="73" t="s">
        <v>459</v>
      </c>
      <c r="B1" s="73"/>
      <c r="C1" s="73"/>
      <c r="D1" s="73"/>
      <c r="E1" s="73"/>
    </row>
    <row r="2" ht="18" customHeight="1" spans="1:5">
      <c r="A2" s="74" t="s">
        <v>460</v>
      </c>
      <c r="B2" s="74"/>
      <c r="C2" s="74"/>
      <c r="D2" s="75"/>
      <c r="E2" s="76" t="s">
        <v>39</v>
      </c>
    </row>
    <row r="3" s="71" customFormat="1" ht="30" customHeight="1" spans="1:5">
      <c r="A3" s="77" t="s">
        <v>40</v>
      </c>
      <c r="B3" s="78" t="s">
        <v>461</v>
      </c>
      <c r="C3" s="79" t="s">
        <v>397</v>
      </c>
      <c r="D3" s="79" t="s">
        <v>398</v>
      </c>
      <c r="E3" s="79"/>
    </row>
    <row r="4" ht="36" customHeight="1" spans="1:5">
      <c r="A4" s="80"/>
      <c r="B4" s="81"/>
      <c r="C4" s="79"/>
      <c r="D4" s="79" t="s">
        <v>44</v>
      </c>
      <c r="E4" s="82" t="s">
        <v>462</v>
      </c>
    </row>
    <row r="5" ht="42" customHeight="1" spans="1:5">
      <c r="A5" s="83" t="s">
        <v>463</v>
      </c>
      <c r="B5" s="84">
        <f>SUM(B6:B10)</f>
        <v>44172</v>
      </c>
      <c r="C5" s="84">
        <f>SUM(C6:C10)</f>
        <v>41248</v>
      </c>
      <c r="D5" s="84">
        <f>SUM(D6:D10)</f>
        <v>50473</v>
      </c>
      <c r="E5" s="85">
        <f>IF(OR(VALUE(D5)=0,ISERROR(D5/C5-1)),"",ROUND(D5/C5-1,3))</f>
        <v>0.224</v>
      </c>
    </row>
    <row r="6" ht="42" customHeight="1" spans="1:5">
      <c r="A6" s="86" t="s">
        <v>464</v>
      </c>
      <c r="B6" s="87">
        <v>24371</v>
      </c>
      <c r="C6" s="87">
        <v>23803</v>
      </c>
      <c r="D6" s="87">
        <v>24445</v>
      </c>
      <c r="E6" s="88">
        <f t="shared" ref="E5:E16" si="0">IF(OR(VALUE(D6)=0,ISERROR(D6/C6-1)),"",ROUND(D6/C6-1,3))</f>
        <v>0.027</v>
      </c>
    </row>
    <row r="7" ht="42" customHeight="1" spans="1:5">
      <c r="A7" s="86" t="s">
        <v>465</v>
      </c>
      <c r="B7" s="87">
        <v>495</v>
      </c>
      <c r="C7" s="87">
        <v>730</v>
      </c>
      <c r="D7" s="87">
        <v>332</v>
      </c>
      <c r="E7" s="88">
        <f t="shared" si="0"/>
        <v>-0.545</v>
      </c>
    </row>
    <row r="8" ht="42" customHeight="1" spans="1:5">
      <c r="A8" s="86" t="s">
        <v>466</v>
      </c>
      <c r="B8" s="87">
        <v>7041</v>
      </c>
      <c r="C8" s="87">
        <v>5400</v>
      </c>
      <c r="D8" s="87">
        <v>6577</v>
      </c>
      <c r="E8" s="88">
        <f t="shared" si="0"/>
        <v>0.218</v>
      </c>
    </row>
    <row r="9" ht="42" customHeight="1" spans="1:5">
      <c r="A9" s="86" t="s">
        <v>467</v>
      </c>
      <c r="B9" s="87">
        <v>10983</v>
      </c>
      <c r="C9" s="87">
        <v>9832</v>
      </c>
      <c r="D9" s="87">
        <v>18037</v>
      </c>
      <c r="E9" s="88">
        <f t="shared" si="0"/>
        <v>0.835</v>
      </c>
    </row>
    <row r="10" ht="42" customHeight="1" spans="1:5">
      <c r="A10" s="86" t="s">
        <v>468</v>
      </c>
      <c r="B10" s="87">
        <v>1282</v>
      </c>
      <c r="C10" s="87">
        <v>1483</v>
      </c>
      <c r="D10" s="87">
        <v>1082</v>
      </c>
      <c r="E10" s="88">
        <f t="shared" si="0"/>
        <v>-0.27</v>
      </c>
    </row>
    <row r="11" ht="42" customHeight="1" spans="1:5">
      <c r="A11" s="83" t="s">
        <v>469</v>
      </c>
      <c r="B11" s="84">
        <f>SUM(B12:B14)</f>
        <v>39378</v>
      </c>
      <c r="C11" s="84">
        <f>SUM(C12:C14)</f>
        <v>39558</v>
      </c>
      <c r="D11" s="84">
        <f>SUM(D12:D14)</f>
        <v>53682</v>
      </c>
      <c r="E11" s="85">
        <f t="shared" si="0"/>
        <v>0.357</v>
      </c>
    </row>
    <row r="12" ht="42" customHeight="1" spans="1:5">
      <c r="A12" s="86" t="s">
        <v>470</v>
      </c>
      <c r="B12" s="87">
        <v>29699</v>
      </c>
      <c r="C12" s="87">
        <v>29250</v>
      </c>
      <c r="D12" s="87">
        <v>31967</v>
      </c>
      <c r="E12" s="88">
        <f t="shared" si="0"/>
        <v>0.093</v>
      </c>
    </row>
    <row r="13" ht="42" customHeight="1" spans="1:5">
      <c r="A13" s="86" t="s">
        <v>471</v>
      </c>
      <c r="B13" s="87">
        <v>9545</v>
      </c>
      <c r="C13" s="87">
        <v>9977</v>
      </c>
      <c r="D13" s="87">
        <v>21474</v>
      </c>
      <c r="E13" s="88">
        <f t="shared" si="0"/>
        <v>1.152</v>
      </c>
    </row>
    <row r="14" ht="42" customHeight="1" spans="1:5">
      <c r="A14" s="86" t="s">
        <v>472</v>
      </c>
      <c r="B14" s="87">
        <v>134</v>
      </c>
      <c r="C14" s="87">
        <v>331</v>
      </c>
      <c r="D14" s="87">
        <v>241</v>
      </c>
      <c r="E14" s="88">
        <f t="shared" si="0"/>
        <v>-0.272</v>
      </c>
    </row>
    <row r="15" ht="42" customHeight="1" spans="1:5">
      <c r="A15" s="83" t="s">
        <v>473</v>
      </c>
      <c r="B15" s="89">
        <f>B5-B11</f>
        <v>4794</v>
      </c>
      <c r="C15" s="89">
        <v>1690</v>
      </c>
      <c r="D15" s="89">
        <f>D5-D11</f>
        <v>-3209</v>
      </c>
      <c r="E15" s="85">
        <f t="shared" si="0"/>
        <v>-2.899</v>
      </c>
    </row>
    <row r="16" ht="42" customHeight="1" spans="1:5">
      <c r="A16" s="83" t="s">
        <v>474</v>
      </c>
      <c r="B16" s="89">
        <v>408</v>
      </c>
      <c r="C16" s="89">
        <v>36253</v>
      </c>
      <c r="D16" s="89">
        <v>34064</v>
      </c>
      <c r="E16" s="85">
        <f t="shared" si="0"/>
        <v>-0.06</v>
      </c>
    </row>
    <row r="17" spans="1:4">
      <c r="A17" s="90"/>
      <c r="B17" s="90"/>
      <c r="C17" s="90"/>
      <c r="D17" s="90"/>
    </row>
    <row r="18" spans="1:4">
      <c r="A18" s="91"/>
      <c r="B18" s="90"/>
      <c r="C18" s="90"/>
      <c r="D18" s="90"/>
    </row>
    <row r="19" spans="1:4">
      <c r="A19" s="91"/>
      <c r="B19" s="90"/>
      <c r="C19" s="90"/>
      <c r="D19" s="90"/>
    </row>
    <row r="20" spans="1:4">
      <c r="A20" s="91"/>
      <c r="B20" s="90"/>
      <c r="C20" s="90"/>
      <c r="D20" s="90"/>
    </row>
    <row r="21" spans="1:4">
      <c r="A21" s="91"/>
      <c r="B21" s="90"/>
      <c r="C21" s="90"/>
      <c r="D21" s="90"/>
    </row>
    <row r="22" spans="1:4">
      <c r="A22" s="91"/>
      <c r="B22" s="90"/>
      <c r="C22" s="90"/>
      <c r="D22" s="90"/>
    </row>
    <row r="23" spans="1:4">
      <c r="A23" s="91"/>
      <c r="B23" s="90"/>
      <c r="C23" s="90"/>
      <c r="D23" s="90"/>
    </row>
    <row r="24" spans="1:4">
      <c r="A24" s="91"/>
      <c r="B24" s="90"/>
      <c r="C24" s="90"/>
      <c r="D24" s="90"/>
    </row>
    <row r="25" spans="1:4">
      <c r="A25" s="91"/>
      <c r="B25" s="90"/>
      <c r="C25" s="90"/>
      <c r="D25" s="90"/>
    </row>
    <row r="26" ht="12" customHeight="1" spans="1:4">
      <c r="A26" s="91"/>
      <c r="B26" s="90"/>
      <c r="C26" s="90"/>
      <c r="D26" s="90"/>
    </row>
    <row r="27" spans="1:4">
      <c r="A27" s="91"/>
      <c r="B27" s="90"/>
      <c r="C27" s="90"/>
      <c r="D27" s="90"/>
    </row>
    <row r="28" spans="1:4">
      <c r="A28" s="91"/>
      <c r="B28" s="90"/>
      <c r="C28" s="90"/>
      <c r="D28" s="90"/>
    </row>
    <row r="29" spans="1:4">
      <c r="A29" s="91"/>
      <c r="B29" s="90"/>
      <c r="C29" s="90"/>
      <c r="D29" s="90"/>
    </row>
    <row r="30" spans="1:4">
      <c r="A30" s="91"/>
      <c r="B30" s="90"/>
      <c r="C30" s="90"/>
      <c r="D30" s="90"/>
    </row>
    <row r="31" spans="1:4">
      <c r="A31" s="91"/>
      <c r="B31" s="90"/>
      <c r="C31" s="90"/>
      <c r="D31" s="90"/>
    </row>
    <row r="32" spans="1:4">
      <c r="A32" s="91"/>
      <c r="B32" s="90"/>
      <c r="C32" s="90"/>
      <c r="D32" s="90"/>
    </row>
    <row r="33" spans="1:4">
      <c r="A33" s="91"/>
      <c r="B33" s="90"/>
      <c r="C33" s="90"/>
      <c r="D33" s="90"/>
    </row>
    <row r="34" spans="1:4">
      <c r="A34" s="91"/>
      <c r="B34" s="90"/>
      <c r="C34" s="90"/>
      <c r="D34" s="90"/>
    </row>
    <row r="35" spans="1:4">
      <c r="A35" s="91"/>
      <c r="B35" s="90"/>
      <c r="C35" s="90"/>
      <c r="D35" s="90"/>
    </row>
    <row r="36" spans="1:4">
      <c r="A36" s="91"/>
      <c r="B36" s="90"/>
      <c r="C36" s="90"/>
      <c r="D36" s="90"/>
    </row>
  </sheetData>
  <mergeCells count="5">
    <mergeCell ref="A1:E1"/>
    <mergeCell ref="D3:E3"/>
    <mergeCell ref="A3:A4"/>
    <mergeCell ref="B3:B4"/>
    <mergeCell ref="C3:C4"/>
  </mergeCells>
  <conditionalFormatting sqref="E5:E6 E8:E9 E11:E13">
    <cfRule type="cellIs" dxfId="1" priority="1" stopIfTrue="1" operator="lessThan">
      <formula>0</formula>
    </cfRule>
    <cfRule type="cellIs" dxfId="2" priority="2" stopIfTrue="1" operator="greaterThan">
      <formula>5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A1" sqref="A1:D1"/>
    </sheetView>
  </sheetViews>
  <sheetFormatPr defaultColWidth="9" defaultRowHeight="13.5" outlineLevelCol="6"/>
  <cols>
    <col min="1" max="1" width="44.25" style="26" customWidth="1"/>
    <col min="2" max="2" width="14.875" style="26" customWidth="1"/>
    <col min="3" max="3" width="13.375" style="26" customWidth="1"/>
    <col min="4" max="4" width="14.75" style="26" customWidth="1"/>
    <col min="5" max="16384" width="9" style="26"/>
  </cols>
  <sheetData>
    <row r="1" s="26" customFormat="1" ht="30" customHeight="1" spans="1:4">
      <c r="A1" s="28" t="s">
        <v>475</v>
      </c>
      <c r="B1" s="28"/>
      <c r="C1" s="28"/>
      <c r="D1" s="28"/>
    </row>
    <row r="2" s="25" customFormat="1" ht="18" customHeight="1" spans="1:4">
      <c r="A2" s="54" t="s">
        <v>476</v>
      </c>
      <c r="B2" s="30"/>
      <c r="C2" s="30"/>
      <c r="D2" s="32" t="s">
        <v>477</v>
      </c>
    </row>
    <row r="3" s="26" customFormat="1" ht="27" customHeight="1" spans="1:4">
      <c r="A3" s="55" t="s">
        <v>40</v>
      </c>
      <c r="B3" s="55" t="s">
        <v>287</v>
      </c>
      <c r="C3" s="55" t="s">
        <v>478</v>
      </c>
      <c r="D3" s="34" t="s">
        <v>479</v>
      </c>
    </row>
    <row r="4" s="26" customFormat="1" ht="20.5" customHeight="1" spans="1:4">
      <c r="A4" s="55" t="s">
        <v>480</v>
      </c>
      <c r="B4" s="55"/>
      <c r="C4" s="55"/>
      <c r="D4" s="55"/>
    </row>
    <row r="5" s="26" customFormat="1" ht="20.5" customHeight="1" spans="1:4">
      <c r="A5" s="56" t="s">
        <v>481</v>
      </c>
      <c r="B5" s="57">
        <f>SUM(B6:B7)</f>
        <v>63135.77</v>
      </c>
      <c r="C5" s="58">
        <f>SUM(C6:C7)</f>
        <v>62725.77</v>
      </c>
      <c r="D5" s="38">
        <f t="shared" ref="D5:D16" si="0">IF(B5&lt;&gt;0,C5/B5-1,"")</f>
        <v>-0.00649394154850724</v>
      </c>
    </row>
    <row r="6" s="26" customFormat="1" ht="20.5" customHeight="1" spans="1:4">
      <c r="A6" s="59" t="s">
        <v>482</v>
      </c>
      <c r="B6" s="60">
        <v>63135.77</v>
      </c>
      <c r="C6" s="61">
        <v>62725.77</v>
      </c>
      <c r="D6" s="42">
        <f t="shared" si="0"/>
        <v>-0.00649394154850724</v>
      </c>
    </row>
    <row r="7" s="26" customFormat="1" ht="20.5" customHeight="1" spans="1:4">
      <c r="A7" s="59" t="s">
        <v>483</v>
      </c>
      <c r="B7" s="60"/>
      <c r="C7" s="61"/>
      <c r="D7" s="42" t="str">
        <f t="shared" si="0"/>
        <v/>
      </c>
    </row>
    <row r="8" s="26" customFormat="1" ht="20.5" customHeight="1" spans="1:7">
      <c r="A8" s="56" t="s">
        <v>484</v>
      </c>
      <c r="B8" s="57">
        <v>70400</v>
      </c>
      <c r="C8" s="58">
        <v>110982</v>
      </c>
      <c r="D8" s="38">
        <f t="shared" si="0"/>
        <v>0.576448863636364</v>
      </c>
      <c r="F8" s="62"/>
      <c r="G8" s="62"/>
    </row>
    <row r="9" s="26" customFormat="1" ht="20.5" customHeight="1" spans="1:4">
      <c r="A9" s="56" t="s">
        <v>485</v>
      </c>
      <c r="B9" s="57">
        <f>SUM(B10:B13)</f>
        <v>10552</v>
      </c>
      <c r="C9" s="57">
        <f>SUM(C10:C13)</f>
        <v>62398</v>
      </c>
      <c r="D9" s="38">
        <f t="shared" si="0"/>
        <v>4.9133813495072</v>
      </c>
    </row>
    <row r="10" s="26" customFormat="1" ht="20.5" customHeight="1" spans="1:4">
      <c r="A10" s="63" t="s">
        <v>486</v>
      </c>
      <c r="B10" s="60"/>
      <c r="C10" s="60">
        <v>400</v>
      </c>
      <c r="D10" s="42" t="str">
        <f t="shared" si="0"/>
        <v/>
      </c>
    </row>
    <row r="11" s="26" customFormat="1" ht="20.5" customHeight="1" spans="1:4">
      <c r="A11" s="63" t="s">
        <v>487</v>
      </c>
      <c r="B11" s="60">
        <v>10552</v>
      </c>
      <c r="C11" s="60">
        <v>61998</v>
      </c>
      <c r="D11" s="42">
        <f t="shared" si="0"/>
        <v>4.87547384382108</v>
      </c>
    </row>
    <row r="12" s="26" customFormat="1" ht="20.5" customHeight="1" spans="1:4">
      <c r="A12" s="63" t="s">
        <v>488</v>
      </c>
      <c r="B12" s="60"/>
      <c r="C12" s="60"/>
      <c r="D12" s="42" t="str">
        <f t="shared" si="0"/>
        <v/>
      </c>
    </row>
    <row r="13" s="26" customFormat="1" ht="20.5" customHeight="1" spans="1:4">
      <c r="A13" s="59" t="s">
        <v>489</v>
      </c>
      <c r="B13" s="60"/>
      <c r="C13" s="60"/>
      <c r="D13" s="42" t="str">
        <f t="shared" si="0"/>
        <v/>
      </c>
    </row>
    <row r="14" s="26" customFormat="1" ht="20.5" customHeight="1" spans="1:4">
      <c r="A14" s="56" t="s">
        <v>490</v>
      </c>
      <c r="B14" s="57">
        <v>10962</v>
      </c>
      <c r="C14" s="58">
        <v>62972</v>
      </c>
      <c r="D14" s="38">
        <f t="shared" si="0"/>
        <v>4.74457215836526</v>
      </c>
    </row>
    <row r="15" s="26" customFormat="1" ht="20.5" customHeight="1" spans="1:4">
      <c r="A15" s="56" t="s">
        <v>491</v>
      </c>
      <c r="B15" s="57"/>
      <c r="C15" s="58"/>
      <c r="D15" s="38" t="str">
        <f t="shared" si="0"/>
        <v/>
      </c>
    </row>
    <row r="16" s="26" customFormat="1" ht="20.5" customHeight="1" spans="1:4">
      <c r="A16" s="56" t="s">
        <v>492</v>
      </c>
      <c r="B16" s="57">
        <v>62725.77</v>
      </c>
      <c r="C16" s="58">
        <v>110651.77</v>
      </c>
      <c r="D16" s="38">
        <f t="shared" si="0"/>
        <v>0.764055985283242</v>
      </c>
    </row>
    <row r="17" s="26" customFormat="1" ht="20.5" customHeight="1" spans="1:4">
      <c r="A17" s="64" t="s">
        <v>493</v>
      </c>
      <c r="B17" s="64"/>
      <c r="C17" s="64"/>
      <c r="D17" s="64"/>
    </row>
    <row r="18" s="26" customFormat="1" ht="20.5" customHeight="1" spans="1:4">
      <c r="A18" s="56" t="s">
        <v>494</v>
      </c>
      <c r="B18" s="57">
        <f>SUM(B19:B20)</f>
        <v>96330</v>
      </c>
      <c r="C18" s="57">
        <f>C19+C20</f>
        <v>133130</v>
      </c>
      <c r="D18" s="65">
        <f t="shared" ref="D18:D27" si="1">IF(B18&lt;&gt;0,C18/B18-1,"")</f>
        <v>0.382020139105159</v>
      </c>
    </row>
    <row r="19" s="26" customFormat="1" ht="20.5" customHeight="1" spans="1:4">
      <c r="A19" s="59" t="s">
        <v>495</v>
      </c>
      <c r="B19" s="60">
        <v>96330</v>
      </c>
      <c r="C19" s="60">
        <v>133130</v>
      </c>
      <c r="D19" s="66">
        <f t="shared" si="1"/>
        <v>0.382020139105159</v>
      </c>
    </row>
    <row r="20" s="26" customFormat="1" ht="20.5" customHeight="1" spans="1:4">
      <c r="A20" s="59" t="s">
        <v>496</v>
      </c>
      <c r="B20" s="60"/>
      <c r="C20" s="60"/>
      <c r="D20" s="66" t="str">
        <f t="shared" si="1"/>
        <v/>
      </c>
    </row>
    <row r="21" s="26" customFormat="1" ht="20.5" customHeight="1" spans="1:6">
      <c r="A21" s="56" t="s">
        <v>497</v>
      </c>
      <c r="B21" s="57">
        <v>134000</v>
      </c>
      <c r="C21" s="57">
        <v>170000</v>
      </c>
      <c r="D21" s="65">
        <f t="shared" si="1"/>
        <v>0.268656716417911</v>
      </c>
      <c r="F21" s="62"/>
    </row>
    <row r="22" s="26" customFormat="1" ht="20.5" customHeight="1" spans="1:4">
      <c r="A22" s="56" t="s">
        <v>498</v>
      </c>
      <c r="B22" s="57">
        <f>SUM(B23:B25)</f>
        <v>37900</v>
      </c>
      <c r="C22" s="57">
        <f>SUM(C23:C25)</f>
        <v>36660</v>
      </c>
      <c r="D22" s="65">
        <f t="shared" si="1"/>
        <v>-0.0327176781002638</v>
      </c>
    </row>
    <row r="23" s="26" customFormat="1" ht="20.5" customHeight="1" spans="1:4">
      <c r="A23" s="63" t="s">
        <v>499</v>
      </c>
      <c r="B23" s="60">
        <v>37600</v>
      </c>
      <c r="C23" s="60">
        <v>36000</v>
      </c>
      <c r="D23" s="66">
        <f t="shared" si="1"/>
        <v>-0.0425531914893617</v>
      </c>
    </row>
    <row r="24" s="26" customFormat="1" ht="20.5" customHeight="1" spans="1:4">
      <c r="A24" s="63" t="s">
        <v>500</v>
      </c>
      <c r="B24" s="60">
        <v>300</v>
      </c>
      <c r="C24" s="60">
        <v>660</v>
      </c>
      <c r="D24" s="66">
        <f t="shared" si="1"/>
        <v>1.2</v>
      </c>
    </row>
    <row r="25" s="26" customFormat="1" ht="20.5" customHeight="1" spans="1:4">
      <c r="A25" s="63" t="s">
        <v>501</v>
      </c>
      <c r="B25" s="60"/>
      <c r="C25" s="60"/>
      <c r="D25" s="66" t="str">
        <f t="shared" si="1"/>
        <v/>
      </c>
    </row>
    <row r="26" s="26" customFormat="1" ht="20.5" customHeight="1" spans="1:4">
      <c r="A26" s="56" t="s">
        <v>502</v>
      </c>
      <c r="B26" s="57">
        <v>1100</v>
      </c>
      <c r="C26" s="57">
        <v>1260</v>
      </c>
      <c r="D26" s="65">
        <f t="shared" si="1"/>
        <v>0.145454545454546</v>
      </c>
    </row>
    <row r="27" s="26" customFormat="1" ht="20.5" customHeight="1" spans="1:4">
      <c r="A27" s="67" t="s">
        <v>503</v>
      </c>
      <c r="B27" s="57">
        <v>133130</v>
      </c>
      <c r="C27" s="57">
        <v>168530</v>
      </c>
      <c r="D27" s="65">
        <f t="shared" si="1"/>
        <v>0.265905505896492</v>
      </c>
    </row>
    <row r="28" s="26" customFormat="1" ht="20.5" customHeight="1" spans="1:4">
      <c r="A28" s="64" t="s">
        <v>504</v>
      </c>
      <c r="B28" s="64"/>
      <c r="C28" s="64"/>
      <c r="D28" s="64"/>
    </row>
    <row r="29" s="26" customFormat="1" ht="20.5" customHeight="1" spans="1:4">
      <c r="A29" s="56" t="s">
        <v>505</v>
      </c>
      <c r="B29" s="68">
        <f>B5+B18</f>
        <v>159465.77</v>
      </c>
      <c r="C29" s="68">
        <f>C5+C18</f>
        <v>195855.77</v>
      </c>
      <c r="D29" s="65">
        <f>IF(B29&lt;&gt;0,C29/B29-1,"")</f>
        <v>0.228199443679982</v>
      </c>
    </row>
    <row r="30" s="26" customFormat="1" ht="20.5" customHeight="1" spans="1:4">
      <c r="A30" s="56" t="s">
        <v>506</v>
      </c>
      <c r="B30" s="68">
        <f>B8+B21</f>
        <v>204400</v>
      </c>
      <c r="C30" s="68">
        <f>C8+C21</f>
        <v>280982</v>
      </c>
      <c r="D30" s="65">
        <f>IF(B30&lt;&gt;0,C30/B30-1,"")</f>
        <v>0.374667318982387</v>
      </c>
    </row>
    <row r="31" s="26" customFormat="1" ht="20.5" customHeight="1" spans="1:4">
      <c r="A31" s="56" t="s">
        <v>507</v>
      </c>
      <c r="B31" s="68">
        <f>B9+B22</f>
        <v>48452</v>
      </c>
      <c r="C31" s="68">
        <f>C9+C22</f>
        <v>99058</v>
      </c>
      <c r="D31" s="65">
        <f>IF(B31&lt;&gt;0,C31/B31-1,"")</f>
        <v>1.04445636919013</v>
      </c>
    </row>
    <row r="32" s="26" customFormat="1" ht="20.5" customHeight="1" spans="1:4">
      <c r="A32" s="63" t="s">
        <v>508</v>
      </c>
      <c r="B32" s="69"/>
      <c r="C32" s="69">
        <f>C10+C23</f>
        <v>36400</v>
      </c>
      <c r="D32" s="66" t="str">
        <f>IF(B32&lt;&gt;0,C32/B32-1,"")</f>
        <v/>
      </c>
    </row>
    <row r="33" s="26" customFormat="1" ht="20.5" customHeight="1" spans="1:4">
      <c r="A33" s="63" t="s">
        <v>509</v>
      </c>
      <c r="B33" s="69">
        <f>B11+B24</f>
        <v>10852</v>
      </c>
      <c r="C33" s="69">
        <f>C11+C24</f>
        <v>62658</v>
      </c>
      <c r="D33" s="66">
        <f>IF(B33&lt;&gt;0,C33/B33-1,"")</f>
        <v>4.77386656837449</v>
      </c>
    </row>
    <row r="34" s="26" customFormat="1" ht="20.5" customHeight="1" spans="1:4">
      <c r="A34" s="59" t="s">
        <v>489</v>
      </c>
      <c r="B34" s="69"/>
      <c r="C34" s="69"/>
      <c r="D34" s="66"/>
    </row>
    <row r="35" s="26" customFormat="1" ht="20.5" customHeight="1" spans="1:4">
      <c r="A35" s="56" t="s">
        <v>510</v>
      </c>
      <c r="B35" s="68">
        <f>B14+B26</f>
        <v>12062</v>
      </c>
      <c r="C35" s="68">
        <f>C14+C26</f>
        <v>64232</v>
      </c>
      <c r="D35" s="65">
        <f>IF(B35&lt;&gt;0,C35/B35-1,"")</f>
        <v>4.32515337423313</v>
      </c>
    </row>
    <row r="36" s="26" customFormat="1" ht="20.5" customHeight="1" spans="1:4">
      <c r="A36" s="56" t="s">
        <v>511</v>
      </c>
      <c r="B36" s="68"/>
      <c r="C36" s="68"/>
      <c r="D36" s="65"/>
    </row>
    <row r="37" s="26" customFormat="1" ht="20.5" customHeight="1" spans="1:4">
      <c r="A37" s="56" t="s">
        <v>512</v>
      </c>
      <c r="B37" s="68">
        <f>B16+B27</f>
        <v>195855.77</v>
      </c>
      <c r="C37" s="68">
        <f>C16+C27</f>
        <v>279181.77</v>
      </c>
      <c r="D37" s="65">
        <f>IF(B37&lt;&gt;0,C37/B37-1,"")</f>
        <v>0.42544572467791</v>
      </c>
    </row>
    <row r="38" s="26" customFormat="1" spans="2:3">
      <c r="B38" s="53"/>
      <c r="C38" s="53"/>
    </row>
    <row r="39" s="26" customFormat="1" spans="2:3">
      <c r="B39" s="53"/>
      <c r="C39" s="53"/>
    </row>
    <row r="40" s="26" customFormat="1" spans="2:3">
      <c r="B40" s="53"/>
      <c r="C40" s="53"/>
    </row>
  </sheetData>
  <mergeCells count="4">
    <mergeCell ref="A1:D1"/>
    <mergeCell ref="A4:D4"/>
    <mergeCell ref="A17:D17"/>
    <mergeCell ref="A28:D28"/>
  </mergeCells>
  <printOptions horizontalCentered="1"/>
  <pageMargins left="0.550694444444444" right="0.790972222222222" top="0.432638888888889" bottom="0.511805555555556" header="0.314583333333333" footer="0.389583333333333"/>
  <pageSetup paperSize="9" scale="95" orientation="portrait" useFirstPageNumber="1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H12" sqref="H12"/>
    </sheetView>
  </sheetViews>
  <sheetFormatPr defaultColWidth="9" defaultRowHeight="13.5" outlineLevelCol="3"/>
  <cols>
    <col min="1" max="1" width="44.25" style="26" customWidth="1"/>
    <col min="2" max="2" width="14.875" style="26" customWidth="1"/>
    <col min="3" max="3" width="13.375" style="27" customWidth="1"/>
    <col min="4" max="4" width="14.125" style="26" customWidth="1"/>
    <col min="5" max="238" width="9" style="26"/>
    <col min="239" max="239" width="45.8833333333333" style="26" customWidth="1"/>
    <col min="240" max="240" width="12.3833333333333" style="26" customWidth="1"/>
    <col min="241" max="241" width="13.5" style="26" customWidth="1"/>
    <col min="242" max="242" width="13.8833333333333" style="26" customWidth="1"/>
    <col min="243" max="243" width="15" style="26" customWidth="1"/>
    <col min="244" max="244" width="20.5" style="26" customWidth="1"/>
    <col min="245" max="494" width="9" style="26"/>
    <col min="495" max="495" width="45.8833333333333" style="26" customWidth="1"/>
    <col min="496" max="496" width="12.3833333333333" style="26" customWidth="1"/>
    <col min="497" max="497" width="13.5" style="26" customWidth="1"/>
    <col min="498" max="498" width="13.8833333333333" style="26" customWidth="1"/>
    <col min="499" max="499" width="15" style="26" customWidth="1"/>
    <col min="500" max="500" width="20.5" style="26" customWidth="1"/>
    <col min="501" max="750" width="9" style="26"/>
    <col min="751" max="751" width="45.8833333333333" style="26" customWidth="1"/>
    <col min="752" max="752" width="12.3833333333333" style="26" customWidth="1"/>
    <col min="753" max="753" width="13.5" style="26" customWidth="1"/>
    <col min="754" max="754" width="13.8833333333333" style="26" customWidth="1"/>
    <col min="755" max="755" width="15" style="26" customWidth="1"/>
    <col min="756" max="756" width="20.5" style="26" customWidth="1"/>
    <col min="757" max="1006" width="9" style="26"/>
    <col min="1007" max="1007" width="45.8833333333333" style="26" customWidth="1"/>
    <col min="1008" max="1008" width="12.3833333333333" style="26" customWidth="1"/>
    <col min="1009" max="1009" width="13.5" style="26" customWidth="1"/>
    <col min="1010" max="1010" width="13.8833333333333" style="26" customWidth="1"/>
    <col min="1011" max="1011" width="15" style="26" customWidth="1"/>
    <col min="1012" max="1012" width="20.5" style="26" customWidth="1"/>
    <col min="1013" max="1262" width="9" style="26"/>
    <col min="1263" max="1263" width="45.8833333333333" style="26" customWidth="1"/>
    <col min="1264" max="1264" width="12.3833333333333" style="26" customWidth="1"/>
    <col min="1265" max="1265" width="13.5" style="26" customWidth="1"/>
    <col min="1266" max="1266" width="13.8833333333333" style="26" customWidth="1"/>
    <col min="1267" max="1267" width="15" style="26" customWidth="1"/>
    <col min="1268" max="1268" width="20.5" style="26" customWidth="1"/>
    <col min="1269" max="1518" width="9" style="26"/>
    <col min="1519" max="1519" width="45.8833333333333" style="26" customWidth="1"/>
    <col min="1520" max="1520" width="12.3833333333333" style="26" customWidth="1"/>
    <col min="1521" max="1521" width="13.5" style="26" customWidth="1"/>
    <col min="1522" max="1522" width="13.8833333333333" style="26" customWidth="1"/>
    <col min="1523" max="1523" width="15" style="26" customWidth="1"/>
    <col min="1524" max="1524" width="20.5" style="26" customWidth="1"/>
    <col min="1525" max="1774" width="9" style="26"/>
    <col min="1775" max="1775" width="45.8833333333333" style="26" customWidth="1"/>
    <col min="1776" max="1776" width="12.3833333333333" style="26" customWidth="1"/>
    <col min="1777" max="1777" width="13.5" style="26" customWidth="1"/>
    <col min="1778" max="1778" width="13.8833333333333" style="26" customWidth="1"/>
    <col min="1779" max="1779" width="15" style="26" customWidth="1"/>
    <col min="1780" max="1780" width="20.5" style="26" customWidth="1"/>
    <col min="1781" max="2030" width="9" style="26"/>
    <col min="2031" max="2031" width="45.8833333333333" style="26" customWidth="1"/>
    <col min="2032" max="2032" width="12.3833333333333" style="26" customWidth="1"/>
    <col min="2033" max="2033" width="13.5" style="26" customWidth="1"/>
    <col min="2034" max="2034" width="13.8833333333333" style="26" customWidth="1"/>
    <col min="2035" max="2035" width="15" style="26" customWidth="1"/>
    <col min="2036" max="2036" width="20.5" style="26" customWidth="1"/>
    <col min="2037" max="2286" width="9" style="26"/>
    <col min="2287" max="2287" width="45.8833333333333" style="26" customWidth="1"/>
    <col min="2288" max="2288" width="12.3833333333333" style="26" customWidth="1"/>
    <col min="2289" max="2289" width="13.5" style="26" customWidth="1"/>
    <col min="2290" max="2290" width="13.8833333333333" style="26" customWidth="1"/>
    <col min="2291" max="2291" width="15" style="26" customWidth="1"/>
    <col min="2292" max="2292" width="20.5" style="26" customWidth="1"/>
    <col min="2293" max="2542" width="9" style="26"/>
    <col min="2543" max="2543" width="45.8833333333333" style="26" customWidth="1"/>
    <col min="2544" max="2544" width="12.3833333333333" style="26" customWidth="1"/>
    <col min="2545" max="2545" width="13.5" style="26" customWidth="1"/>
    <col min="2546" max="2546" width="13.8833333333333" style="26" customWidth="1"/>
    <col min="2547" max="2547" width="15" style="26" customWidth="1"/>
    <col min="2548" max="2548" width="20.5" style="26" customWidth="1"/>
    <col min="2549" max="2798" width="9" style="26"/>
    <col min="2799" max="2799" width="45.8833333333333" style="26" customWidth="1"/>
    <col min="2800" max="2800" width="12.3833333333333" style="26" customWidth="1"/>
    <col min="2801" max="2801" width="13.5" style="26" customWidth="1"/>
    <col min="2802" max="2802" width="13.8833333333333" style="26" customWidth="1"/>
    <col min="2803" max="2803" width="15" style="26" customWidth="1"/>
    <col min="2804" max="2804" width="20.5" style="26" customWidth="1"/>
    <col min="2805" max="3054" width="9" style="26"/>
    <col min="3055" max="3055" width="45.8833333333333" style="26" customWidth="1"/>
    <col min="3056" max="3056" width="12.3833333333333" style="26" customWidth="1"/>
    <col min="3057" max="3057" width="13.5" style="26" customWidth="1"/>
    <col min="3058" max="3058" width="13.8833333333333" style="26" customWidth="1"/>
    <col min="3059" max="3059" width="15" style="26" customWidth="1"/>
    <col min="3060" max="3060" width="20.5" style="26" customWidth="1"/>
    <col min="3061" max="3310" width="9" style="26"/>
    <col min="3311" max="3311" width="45.8833333333333" style="26" customWidth="1"/>
    <col min="3312" max="3312" width="12.3833333333333" style="26" customWidth="1"/>
    <col min="3313" max="3313" width="13.5" style="26" customWidth="1"/>
    <col min="3314" max="3314" width="13.8833333333333" style="26" customWidth="1"/>
    <col min="3315" max="3315" width="15" style="26" customWidth="1"/>
    <col min="3316" max="3316" width="20.5" style="26" customWidth="1"/>
    <col min="3317" max="3566" width="9" style="26"/>
    <col min="3567" max="3567" width="45.8833333333333" style="26" customWidth="1"/>
    <col min="3568" max="3568" width="12.3833333333333" style="26" customWidth="1"/>
    <col min="3569" max="3569" width="13.5" style="26" customWidth="1"/>
    <col min="3570" max="3570" width="13.8833333333333" style="26" customWidth="1"/>
    <col min="3571" max="3571" width="15" style="26" customWidth="1"/>
    <col min="3572" max="3572" width="20.5" style="26" customWidth="1"/>
    <col min="3573" max="3822" width="9" style="26"/>
    <col min="3823" max="3823" width="45.8833333333333" style="26" customWidth="1"/>
    <col min="3824" max="3824" width="12.3833333333333" style="26" customWidth="1"/>
    <col min="3825" max="3825" width="13.5" style="26" customWidth="1"/>
    <col min="3826" max="3826" width="13.8833333333333" style="26" customWidth="1"/>
    <col min="3827" max="3827" width="15" style="26" customWidth="1"/>
    <col min="3828" max="3828" width="20.5" style="26" customWidth="1"/>
    <col min="3829" max="4078" width="9" style="26"/>
    <col min="4079" max="4079" width="45.8833333333333" style="26" customWidth="1"/>
    <col min="4080" max="4080" width="12.3833333333333" style="26" customWidth="1"/>
    <col min="4081" max="4081" width="13.5" style="26" customWidth="1"/>
    <col min="4082" max="4082" width="13.8833333333333" style="26" customWidth="1"/>
    <col min="4083" max="4083" width="15" style="26" customWidth="1"/>
    <col min="4084" max="4084" width="20.5" style="26" customWidth="1"/>
    <col min="4085" max="4334" width="9" style="26"/>
    <col min="4335" max="4335" width="45.8833333333333" style="26" customWidth="1"/>
    <col min="4336" max="4336" width="12.3833333333333" style="26" customWidth="1"/>
    <col min="4337" max="4337" width="13.5" style="26" customWidth="1"/>
    <col min="4338" max="4338" width="13.8833333333333" style="26" customWidth="1"/>
    <col min="4339" max="4339" width="15" style="26" customWidth="1"/>
    <col min="4340" max="4340" width="20.5" style="26" customWidth="1"/>
    <col min="4341" max="4590" width="9" style="26"/>
    <col min="4591" max="4591" width="45.8833333333333" style="26" customWidth="1"/>
    <col min="4592" max="4592" width="12.3833333333333" style="26" customWidth="1"/>
    <col min="4593" max="4593" width="13.5" style="26" customWidth="1"/>
    <col min="4594" max="4594" width="13.8833333333333" style="26" customWidth="1"/>
    <col min="4595" max="4595" width="15" style="26" customWidth="1"/>
    <col min="4596" max="4596" width="20.5" style="26" customWidth="1"/>
    <col min="4597" max="4846" width="9" style="26"/>
    <col min="4847" max="4847" width="45.8833333333333" style="26" customWidth="1"/>
    <col min="4848" max="4848" width="12.3833333333333" style="26" customWidth="1"/>
    <col min="4849" max="4849" width="13.5" style="26" customWidth="1"/>
    <col min="4850" max="4850" width="13.8833333333333" style="26" customWidth="1"/>
    <col min="4851" max="4851" width="15" style="26" customWidth="1"/>
    <col min="4852" max="4852" width="20.5" style="26" customWidth="1"/>
    <col min="4853" max="5102" width="9" style="26"/>
    <col min="5103" max="5103" width="45.8833333333333" style="26" customWidth="1"/>
    <col min="5104" max="5104" width="12.3833333333333" style="26" customWidth="1"/>
    <col min="5105" max="5105" width="13.5" style="26" customWidth="1"/>
    <col min="5106" max="5106" width="13.8833333333333" style="26" customWidth="1"/>
    <col min="5107" max="5107" width="15" style="26" customWidth="1"/>
    <col min="5108" max="5108" width="20.5" style="26" customWidth="1"/>
    <col min="5109" max="5358" width="9" style="26"/>
    <col min="5359" max="5359" width="45.8833333333333" style="26" customWidth="1"/>
    <col min="5360" max="5360" width="12.3833333333333" style="26" customWidth="1"/>
    <col min="5361" max="5361" width="13.5" style="26" customWidth="1"/>
    <col min="5362" max="5362" width="13.8833333333333" style="26" customWidth="1"/>
    <col min="5363" max="5363" width="15" style="26" customWidth="1"/>
    <col min="5364" max="5364" width="20.5" style="26" customWidth="1"/>
    <col min="5365" max="5614" width="9" style="26"/>
    <col min="5615" max="5615" width="45.8833333333333" style="26" customWidth="1"/>
    <col min="5616" max="5616" width="12.3833333333333" style="26" customWidth="1"/>
    <col min="5617" max="5617" width="13.5" style="26" customWidth="1"/>
    <col min="5618" max="5618" width="13.8833333333333" style="26" customWidth="1"/>
    <col min="5619" max="5619" width="15" style="26" customWidth="1"/>
    <col min="5620" max="5620" width="20.5" style="26" customWidth="1"/>
    <col min="5621" max="5870" width="9" style="26"/>
    <col min="5871" max="5871" width="45.8833333333333" style="26" customWidth="1"/>
    <col min="5872" max="5872" width="12.3833333333333" style="26" customWidth="1"/>
    <col min="5873" max="5873" width="13.5" style="26" customWidth="1"/>
    <col min="5874" max="5874" width="13.8833333333333" style="26" customWidth="1"/>
    <col min="5875" max="5875" width="15" style="26" customWidth="1"/>
    <col min="5876" max="5876" width="20.5" style="26" customWidth="1"/>
    <col min="5877" max="6126" width="9" style="26"/>
    <col min="6127" max="6127" width="45.8833333333333" style="26" customWidth="1"/>
    <col min="6128" max="6128" width="12.3833333333333" style="26" customWidth="1"/>
    <col min="6129" max="6129" width="13.5" style="26" customWidth="1"/>
    <col min="6130" max="6130" width="13.8833333333333" style="26" customWidth="1"/>
    <col min="6131" max="6131" width="15" style="26" customWidth="1"/>
    <col min="6132" max="6132" width="20.5" style="26" customWidth="1"/>
    <col min="6133" max="6382" width="9" style="26"/>
    <col min="6383" max="6383" width="45.8833333333333" style="26" customWidth="1"/>
    <col min="6384" max="6384" width="12.3833333333333" style="26" customWidth="1"/>
    <col min="6385" max="6385" width="13.5" style="26" customWidth="1"/>
    <col min="6386" max="6386" width="13.8833333333333" style="26" customWidth="1"/>
    <col min="6387" max="6387" width="15" style="26" customWidth="1"/>
    <col min="6388" max="6388" width="20.5" style="26" customWidth="1"/>
    <col min="6389" max="6638" width="9" style="26"/>
    <col min="6639" max="6639" width="45.8833333333333" style="26" customWidth="1"/>
    <col min="6640" max="6640" width="12.3833333333333" style="26" customWidth="1"/>
    <col min="6641" max="6641" width="13.5" style="26" customWidth="1"/>
    <col min="6642" max="6642" width="13.8833333333333" style="26" customWidth="1"/>
    <col min="6643" max="6643" width="15" style="26" customWidth="1"/>
    <col min="6644" max="6644" width="20.5" style="26" customWidth="1"/>
    <col min="6645" max="6894" width="9" style="26"/>
    <col min="6895" max="6895" width="45.8833333333333" style="26" customWidth="1"/>
    <col min="6896" max="6896" width="12.3833333333333" style="26" customWidth="1"/>
    <col min="6897" max="6897" width="13.5" style="26" customWidth="1"/>
    <col min="6898" max="6898" width="13.8833333333333" style="26" customWidth="1"/>
    <col min="6899" max="6899" width="15" style="26" customWidth="1"/>
    <col min="6900" max="6900" width="20.5" style="26" customWidth="1"/>
    <col min="6901" max="7150" width="9" style="26"/>
    <col min="7151" max="7151" width="45.8833333333333" style="26" customWidth="1"/>
    <col min="7152" max="7152" width="12.3833333333333" style="26" customWidth="1"/>
    <col min="7153" max="7153" width="13.5" style="26" customWidth="1"/>
    <col min="7154" max="7154" width="13.8833333333333" style="26" customWidth="1"/>
    <col min="7155" max="7155" width="15" style="26" customWidth="1"/>
    <col min="7156" max="7156" width="20.5" style="26" customWidth="1"/>
    <col min="7157" max="7406" width="9" style="26"/>
    <col min="7407" max="7407" width="45.8833333333333" style="26" customWidth="1"/>
    <col min="7408" max="7408" width="12.3833333333333" style="26" customWidth="1"/>
    <col min="7409" max="7409" width="13.5" style="26" customWidth="1"/>
    <col min="7410" max="7410" width="13.8833333333333" style="26" customWidth="1"/>
    <col min="7411" max="7411" width="15" style="26" customWidth="1"/>
    <col min="7412" max="7412" width="20.5" style="26" customWidth="1"/>
    <col min="7413" max="7662" width="9" style="26"/>
    <col min="7663" max="7663" width="45.8833333333333" style="26" customWidth="1"/>
    <col min="7664" max="7664" width="12.3833333333333" style="26" customWidth="1"/>
    <col min="7665" max="7665" width="13.5" style="26" customWidth="1"/>
    <col min="7666" max="7666" width="13.8833333333333" style="26" customWidth="1"/>
    <col min="7667" max="7667" width="15" style="26" customWidth="1"/>
    <col min="7668" max="7668" width="20.5" style="26" customWidth="1"/>
    <col min="7669" max="7918" width="9" style="26"/>
    <col min="7919" max="7919" width="45.8833333333333" style="26" customWidth="1"/>
    <col min="7920" max="7920" width="12.3833333333333" style="26" customWidth="1"/>
    <col min="7921" max="7921" width="13.5" style="26" customWidth="1"/>
    <col min="7922" max="7922" width="13.8833333333333" style="26" customWidth="1"/>
    <col min="7923" max="7923" width="15" style="26" customWidth="1"/>
    <col min="7924" max="7924" width="20.5" style="26" customWidth="1"/>
    <col min="7925" max="8174" width="9" style="26"/>
    <col min="8175" max="8175" width="45.8833333333333" style="26" customWidth="1"/>
    <col min="8176" max="8176" width="12.3833333333333" style="26" customWidth="1"/>
    <col min="8177" max="8177" width="13.5" style="26" customWidth="1"/>
    <col min="8178" max="8178" width="13.8833333333333" style="26" customWidth="1"/>
    <col min="8179" max="8179" width="15" style="26" customWidth="1"/>
    <col min="8180" max="8180" width="20.5" style="26" customWidth="1"/>
    <col min="8181" max="8430" width="9" style="26"/>
    <col min="8431" max="8431" width="45.8833333333333" style="26" customWidth="1"/>
    <col min="8432" max="8432" width="12.3833333333333" style="26" customWidth="1"/>
    <col min="8433" max="8433" width="13.5" style="26" customWidth="1"/>
    <col min="8434" max="8434" width="13.8833333333333" style="26" customWidth="1"/>
    <col min="8435" max="8435" width="15" style="26" customWidth="1"/>
    <col min="8436" max="8436" width="20.5" style="26" customWidth="1"/>
    <col min="8437" max="8686" width="9" style="26"/>
    <col min="8687" max="8687" width="45.8833333333333" style="26" customWidth="1"/>
    <col min="8688" max="8688" width="12.3833333333333" style="26" customWidth="1"/>
    <col min="8689" max="8689" width="13.5" style="26" customWidth="1"/>
    <col min="8690" max="8690" width="13.8833333333333" style="26" customWidth="1"/>
    <col min="8691" max="8691" width="15" style="26" customWidth="1"/>
    <col min="8692" max="8692" width="20.5" style="26" customWidth="1"/>
    <col min="8693" max="8942" width="9" style="26"/>
    <col min="8943" max="8943" width="45.8833333333333" style="26" customWidth="1"/>
    <col min="8944" max="8944" width="12.3833333333333" style="26" customWidth="1"/>
    <col min="8945" max="8945" width="13.5" style="26" customWidth="1"/>
    <col min="8946" max="8946" width="13.8833333333333" style="26" customWidth="1"/>
    <col min="8947" max="8947" width="15" style="26" customWidth="1"/>
    <col min="8948" max="8948" width="20.5" style="26" customWidth="1"/>
    <col min="8949" max="9198" width="9" style="26"/>
    <col min="9199" max="9199" width="45.8833333333333" style="26" customWidth="1"/>
    <col min="9200" max="9200" width="12.3833333333333" style="26" customWidth="1"/>
    <col min="9201" max="9201" width="13.5" style="26" customWidth="1"/>
    <col min="9202" max="9202" width="13.8833333333333" style="26" customWidth="1"/>
    <col min="9203" max="9203" width="15" style="26" customWidth="1"/>
    <col min="9204" max="9204" width="20.5" style="26" customWidth="1"/>
    <col min="9205" max="9454" width="9" style="26"/>
    <col min="9455" max="9455" width="45.8833333333333" style="26" customWidth="1"/>
    <col min="9456" max="9456" width="12.3833333333333" style="26" customWidth="1"/>
    <col min="9457" max="9457" width="13.5" style="26" customWidth="1"/>
    <col min="9458" max="9458" width="13.8833333333333" style="26" customWidth="1"/>
    <col min="9459" max="9459" width="15" style="26" customWidth="1"/>
    <col min="9460" max="9460" width="20.5" style="26" customWidth="1"/>
    <col min="9461" max="9710" width="9" style="26"/>
    <col min="9711" max="9711" width="45.8833333333333" style="26" customWidth="1"/>
    <col min="9712" max="9712" width="12.3833333333333" style="26" customWidth="1"/>
    <col min="9713" max="9713" width="13.5" style="26" customWidth="1"/>
    <col min="9714" max="9714" width="13.8833333333333" style="26" customWidth="1"/>
    <col min="9715" max="9715" width="15" style="26" customWidth="1"/>
    <col min="9716" max="9716" width="20.5" style="26" customWidth="1"/>
    <col min="9717" max="9966" width="9" style="26"/>
    <col min="9967" max="9967" width="45.8833333333333" style="26" customWidth="1"/>
    <col min="9968" max="9968" width="12.3833333333333" style="26" customWidth="1"/>
    <col min="9969" max="9969" width="13.5" style="26" customWidth="1"/>
    <col min="9970" max="9970" width="13.8833333333333" style="26" customWidth="1"/>
    <col min="9971" max="9971" width="15" style="26" customWidth="1"/>
    <col min="9972" max="9972" width="20.5" style="26" customWidth="1"/>
    <col min="9973" max="10222" width="9" style="26"/>
    <col min="10223" max="10223" width="45.8833333333333" style="26" customWidth="1"/>
    <col min="10224" max="10224" width="12.3833333333333" style="26" customWidth="1"/>
    <col min="10225" max="10225" width="13.5" style="26" customWidth="1"/>
    <col min="10226" max="10226" width="13.8833333333333" style="26" customWidth="1"/>
    <col min="10227" max="10227" width="15" style="26" customWidth="1"/>
    <col min="10228" max="10228" width="20.5" style="26" customWidth="1"/>
    <col min="10229" max="10478" width="9" style="26"/>
    <col min="10479" max="10479" width="45.8833333333333" style="26" customWidth="1"/>
    <col min="10480" max="10480" width="12.3833333333333" style="26" customWidth="1"/>
    <col min="10481" max="10481" width="13.5" style="26" customWidth="1"/>
    <col min="10482" max="10482" width="13.8833333333333" style="26" customWidth="1"/>
    <col min="10483" max="10483" width="15" style="26" customWidth="1"/>
    <col min="10484" max="10484" width="20.5" style="26" customWidth="1"/>
    <col min="10485" max="10734" width="9" style="26"/>
    <col min="10735" max="10735" width="45.8833333333333" style="26" customWidth="1"/>
    <col min="10736" max="10736" width="12.3833333333333" style="26" customWidth="1"/>
    <col min="10737" max="10737" width="13.5" style="26" customWidth="1"/>
    <col min="10738" max="10738" width="13.8833333333333" style="26" customWidth="1"/>
    <col min="10739" max="10739" width="15" style="26" customWidth="1"/>
    <col min="10740" max="10740" width="20.5" style="26" customWidth="1"/>
    <col min="10741" max="10990" width="9" style="26"/>
    <col min="10991" max="10991" width="45.8833333333333" style="26" customWidth="1"/>
    <col min="10992" max="10992" width="12.3833333333333" style="26" customWidth="1"/>
    <col min="10993" max="10993" width="13.5" style="26" customWidth="1"/>
    <col min="10994" max="10994" width="13.8833333333333" style="26" customWidth="1"/>
    <col min="10995" max="10995" width="15" style="26" customWidth="1"/>
    <col min="10996" max="10996" width="20.5" style="26" customWidth="1"/>
    <col min="10997" max="11246" width="9" style="26"/>
    <col min="11247" max="11247" width="45.8833333333333" style="26" customWidth="1"/>
    <col min="11248" max="11248" width="12.3833333333333" style="26" customWidth="1"/>
    <col min="11249" max="11249" width="13.5" style="26" customWidth="1"/>
    <col min="11250" max="11250" width="13.8833333333333" style="26" customWidth="1"/>
    <col min="11251" max="11251" width="15" style="26" customWidth="1"/>
    <col min="11252" max="11252" width="20.5" style="26" customWidth="1"/>
    <col min="11253" max="11502" width="9" style="26"/>
    <col min="11503" max="11503" width="45.8833333333333" style="26" customWidth="1"/>
    <col min="11504" max="11504" width="12.3833333333333" style="26" customWidth="1"/>
    <col min="11505" max="11505" width="13.5" style="26" customWidth="1"/>
    <col min="11506" max="11506" width="13.8833333333333" style="26" customWidth="1"/>
    <col min="11507" max="11507" width="15" style="26" customWidth="1"/>
    <col min="11508" max="11508" width="20.5" style="26" customWidth="1"/>
    <col min="11509" max="11758" width="9" style="26"/>
    <col min="11759" max="11759" width="45.8833333333333" style="26" customWidth="1"/>
    <col min="11760" max="11760" width="12.3833333333333" style="26" customWidth="1"/>
    <col min="11761" max="11761" width="13.5" style="26" customWidth="1"/>
    <col min="11762" max="11762" width="13.8833333333333" style="26" customWidth="1"/>
    <col min="11763" max="11763" width="15" style="26" customWidth="1"/>
    <col min="11764" max="11764" width="20.5" style="26" customWidth="1"/>
    <col min="11765" max="12014" width="9" style="26"/>
    <col min="12015" max="12015" width="45.8833333333333" style="26" customWidth="1"/>
    <col min="12016" max="12016" width="12.3833333333333" style="26" customWidth="1"/>
    <col min="12017" max="12017" width="13.5" style="26" customWidth="1"/>
    <col min="12018" max="12018" width="13.8833333333333" style="26" customWidth="1"/>
    <col min="12019" max="12019" width="15" style="26" customWidth="1"/>
    <col min="12020" max="12020" width="20.5" style="26" customWidth="1"/>
    <col min="12021" max="12270" width="9" style="26"/>
    <col min="12271" max="12271" width="45.8833333333333" style="26" customWidth="1"/>
    <col min="12272" max="12272" width="12.3833333333333" style="26" customWidth="1"/>
    <col min="12273" max="12273" width="13.5" style="26" customWidth="1"/>
    <col min="12274" max="12274" width="13.8833333333333" style="26" customWidth="1"/>
    <col min="12275" max="12275" width="15" style="26" customWidth="1"/>
    <col min="12276" max="12276" width="20.5" style="26" customWidth="1"/>
    <col min="12277" max="12526" width="9" style="26"/>
    <col min="12527" max="12527" width="45.8833333333333" style="26" customWidth="1"/>
    <col min="12528" max="12528" width="12.3833333333333" style="26" customWidth="1"/>
    <col min="12529" max="12529" width="13.5" style="26" customWidth="1"/>
    <col min="12530" max="12530" width="13.8833333333333" style="26" customWidth="1"/>
    <col min="12531" max="12531" width="15" style="26" customWidth="1"/>
    <col min="12532" max="12532" width="20.5" style="26" customWidth="1"/>
    <col min="12533" max="12782" width="9" style="26"/>
    <col min="12783" max="12783" width="45.8833333333333" style="26" customWidth="1"/>
    <col min="12784" max="12784" width="12.3833333333333" style="26" customWidth="1"/>
    <col min="12785" max="12785" width="13.5" style="26" customWidth="1"/>
    <col min="12786" max="12786" width="13.8833333333333" style="26" customWidth="1"/>
    <col min="12787" max="12787" width="15" style="26" customWidth="1"/>
    <col min="12788" max="12788" width="20.5" style="26" customWidth="1"/>
    <col min="12789" max="13038" width="9" style="26"/>
    <col min="13039" max="13039" width="45.8833333333333" style="26" customWidth="1"/>
    <col min="13040" max="13040" width="12.3833333333333" style="26" customWidth="1"/>
    <col min="13041" max="13041" width="13.5" style="26" customWidth="1"/>
    <col min="13042" max="13042" width="13.8833333333333" style="26" customWidth="1"/>
    <col min="13043" max="13043" width="15" style="26" customWidth="1"/>
    <col min="13044" max="13044" width="20.5" style="26" customWidth="1"/>
    <col min="13045" max="13294" width="9" style="26"/>
    <col min="13295" max="13295" width="45.8833333333333" style="26" customWidth="1"/>
    <col min="13296" max="13296" width="12.3833333333333" style="26" customWidth="1"/>
    <col min="13297" max="13297" width="13.5" style="26" customWidth="1"/>
    <col min="13298" max="13298" width="13.8833333333333" style="26" customWidth="1"/>
    <col min="13299" max="13299" width="15" style="26" customWidth="1"/>
    <col min="13300" max="13300" width="20.5" style="26" customWidth="1"/>
    <col min="13301" max="13550" width="9" style="26"/>
    <col min="13551" max="13551" width="45.8833333333333" style="26" customWidth="1"/>
    <col min="13552" max="13552" width="12.3833333333333" style="26" customWidth="1"/>
    <col min="13553" max="13553" width="13.5" style="26" customWidth="1"/>
    <col min="13554" max="13554" width="13.8833333333333" style="26" customWidth="1"/>
    <col min="13555" max="13555" width="15" style="26" customWidth="1"/>
    <col min="13556" max="13556" width="20.5" style="26" customWidth="1"/>
    <col min="13557" max="13806" width="9" style="26"/>
    <col min="13807" max="13807" width="45.8833333333333" style="26" customWidth="1"/>
    <col min="13808" max="13808" width="12.3833333333333" style="26" customWidth="1"/>
    <col min="13809" max="13809" width="13.5" style="26" customWidth="1"/>
    <col min="13810" max="13810" width="13.8833333333333" style="26" customWidth="1"/>
    <col min="13811" max="13811" width="15" style="26" customWidth="1"/>
    <col min="13812" max="13812" width="20.5" style="26" customWidth="1"/>
    <col min="13813" max="14062" width="9" style="26"/>
    <col min="14063" max="14063" width="45.8833333333333" style="26" customWidth="1"/>
    <col min="14064" max="14064" width="12.3833333333333" style="26" customWidth="1"/>
    <col min="14065" max="14065" width="13.5" style="26" customWidth="1"/>
    <col min="14066" max="14066" width="13.8833333333333" style="26" customWidth="1"/>
    <col min="14067" max="14067" width="15" style="26" customWidth="1"/>
    <col min="14068" max="14068" width="20.5" style="26" customWidth="1"/>
    <col min="14069" max="14318" width="9" style="26"/>
    <col min="14319" max="14319" width="45.8833333333333" style="26" customWidth="1"/>
    <col min="14320" max="14320" width="12.3833333333333" style="26" customWidth="1"/>
    <col min="14321" max="14321" width="13.5" style="26" customWidth="1"/>
    <col min="14322" max="14322" width="13.8833333333333" style="26" customWidth="1"/>
    <col min="14323" max="14323" width="15" style="26" customWidth="1"/>
    <col min="14324" max="14324" width="20.5" style="26" customWidth="1"/>
    <col min="14325" max="14574" width="9" style="26"/>
    <col min="14575" max="14575" width="45.8833333333333" style="26" customWidth="1"/>
    <col min="14576" max="14576" width="12.3833333333333" style="26" customWidth="1"/>
    <col min="14577" max="14577" width="13.5" style="26" customWidth="1"/>
    <col min="14578" max="14578" width="13.8833333333333" style="26" customWidth="1"/>
    <col min="14579" max="14579" width="15" style="26" customWidth="1"/>
    <col min="14580" max="14580" width="20.5" style="26" customWidth="1"/>
    <col min="14581" max="14830" width="9" style="26"/>
    <col min="14831" max="14831" width="45.8833333333333" style="26" customWidth="1"/>
    <col min="14832" max="14832" width="12.3833333333333" style="26" customWidth="1"/>
    <col min="14833" max="14833" width="13.5" style="26" customWidth="1"/>
    <col min="14834" max="14834" width="13.8833333333333" style="26" customWidth="1"/>
    <col min="14835" max="14835" width="15" style="26" customWidth="1"/>
    <col min="14836" max="14836" width="20.5" style="26" customWidth="1"/>
    <col min="14837" max="15086" width="9" style="26"/>
    <col min="15087" max="15087" width="45.8833333333333" style="26" customWidth="1"/>
    <col min="15088" max="15088" width="12.3833333333333" style="26" customWidth="1"/>
    <col min="15089" max="15089" width="13.5" style="26" customWidth="1"/>
    <col min="15090" max="15090" width="13.8833333333333" style="26" customWidth="1"/>
    <col min="15091" max="15091" width="15" style="26" customWidth="1"/>
    <col min="15092" max="15092" width="20.5" style="26" customWidth="1"/>
    <col min="15093" max="15342" width="9" style="26"/>
    <col min="15343" max="15343" width="45.8833333333333" style="26" customWidth="1"/>
    <col min="15344" max="15344" width="12.3833333333333" style="26" customWidth="1"/>
    <col min="15345" max="15345" width="13.5" style="26" customWidth="1"/>
    <col min="15346" max="15346" width="13.8833333333333" style="26" customWidth="1"/>
    <col min="15347" max="15347" width="15" style="26" customWidth="1"/>
    <col min="15348" max="15348" width="20.5" style="26" customWidth="1"/>
    <col min="15349" max="15598" width="9" style="26"/>
    <col min="15599" max="15599" width="45.8833333333333" style="26" customWidth="1"/>
    <col min="15600" max="15600" width="12.3833333333333" style="26" customWidth="1"/>
    <col min="15601" max="15601" width="13.5" style="26" customWidth="1"/>
    <col min="15602" max="15602" width="13.8833333333333" style="26" customWidth="1"/>
    <col min="15603" max="15603" width="15" style="26" customWidth="1"/>
    <col min="15604" max="15604" width="20.5" style="26" customWidth="1"/>
    <col min="15605" max="15854" width="9" style="26"/>
    <col min="15855" max="15855" width="45.8833333333333" style="26" customWidth="1"/>
    <col min="15856" max="15856" width="12.3833333333333" style="26" customWidth="1"/>
    <col min="15857" max="15857" width="13.5" style="26" customWidth="1"/>
    <col min="15858" max="15858" width="13.8833333333333" style="26" customWidth="1"/>
    <col min="15859" max="15859" width="15" style="26" customWidth="1"/>
    <col min="15860" max="15860" width="20.5" style="26" customWidth="1"/>
    <col min="15861" max="16110" width="9" style="26"/>
    <col min="16111" max="16111" width="45.8833333333333" style="26" customWidth="1"/>
    <col min="16112" max="16112" width="12.3833333333333" style="26" customWidth="1"/>
    <col min="16113" max="16113" width="13.5" style="26" customWidth="1"/>
    <col min="16114" max="16114" width="13.8833333333333" style="26" customWidth="1"/>
    <col min="16115" max="16115" width="15" style="26" customWidth="1"/>
    <col min="16116" max="16116" width="20.5" style="26" customWidth="1"/>
    <col min="16117" max="16384" width="9" style="26"/>
  </cols>
  <sheetData>
    <row r="1" s="24" customFormat="1" ht="28" customHeight="1" spans="1:4">
      <c r="A1" s="28" t="s">
        <v>513</v>
      </c>
      <c r="B1" s="28"/>
      <c r="C1" s="29"/>
      <c r="D1" s="28"/>
    </row>
    <row r="2" s="25" customFormat="1" ht="17" customHeight="1" spans="1:4">
      <c r="A2" s="30" t="s">
        <v>514</v>
      </c>
      <c r="B2" s="30"/>
      <c r="C2" s="31"/>
      <c r="D2" s="32" t="s">
        <v>477</v>
      </c>
    </row>
    <row r="3" s="26" customFormat="1" ht="28" customHeight="1" spans="1:4">
      <c r="A3" s="33" t="s">
        <v>40</v>
      </c>
      <c r="B3" s="34" t="s">
        <v>478</v>
      </c>
      <c r="C3" s="34" t="s">
        <v>515</v>
      </c>
      <c r="D3" s="34" t="s">
        <v>516</v>
      </c>
    </row>
    <row r="4" s="26" customFormat="1" ht="21.5" customHeight="1" spans="1:4">
      <c r="A4" s="33" t="s">
        <v>480</v>
      </c>
      <c r="B4" s="33"/>
      <c r="C4" s="33"/>
      <c r="D4" s="33"/>
    </row>
    <row r="5" s="26" customFormat="1" ht="21.5" customHeight="1" spans="1:4">
      <c r="A5" s="35" t="s">
        <v>481</v>
      </c>
      <c r="B5" s="36">
        <v>62725.77</v>
      </c>
      <c r="C5" s="37">
        <v>110651.77</v>
      </c>
      <c r="D5" s="38">
        <f t="shared" ref="D5:D14" si="0">IF(B5&lt;&gt;0,C5/B5-1,"")</f>
        <v>0.764055985283242</v>
      </c>
    </row>
    <row r="6" s="26" customFormat="1" ht="21.5" customHeight="1" spans="1:4">
      <c r="A6" s="35" t="s">
        <v>484</v>
      </c>
      <c r="B6" s="36">
        <v>110982</v>
      </c>
      <c r="C6" s="37">
        <v>110982</v>
      </c>
      <c r="D6" s="38">
        <f t="shared" si="0"/>
        <v>0</v>
      </c>
    </row>
    <row r="7" s="26" customFormat="1" ht="21.5" customHeight="1" spans="1:4">
      <c r="A7" s="35" t="s">
        <v>485</v>
      </c>
      <c r="B7" s="36">
        <f>SUM(B8:B11)</f>
        <v>62398</v>
      </c>
      <c r="C7" s="37">
        <f>SUM(C8:C11)</f>
        <v>2605</v>
      </c>
      <c r="D7" s="38">
        <f t="shared" si="0"/>
        <v>-0.958251867047021</v>
      </c>
    </row>
    <row r="8" s="26" customFormat="1" ht="21.5" customHeight="1" spans="1:4">
      <c r="A8" s="39" t="s">
        <v>517</v>
      </c>
      <c r="B8" s="40">
        <v>400</v>
      </c>
      <c r="C8" s="41"/>
      <c r="D8" s="42">
        <f t="shared" si="0"/>
        <v>-1</v>
      </c>
    </row>
    <row r="9" s="26" customFormat="1" ht="21.5" customHeight="1" spans="1:4">
      <c r="A9" s="39" t="s">
        <v>518</v>
      </c>
      <c r="B9" s="40">
        <v>61998</v>
      </c>
      <c r="C9" s="41">
        <v>2605</v>
      </c>
      <c r="D9" s="42">
        <f t="shared" si="0"/>
        <v>-0.957982515565018</v>
      </c>
    </row>
    <row r="10" s="26" customFormat="1" ht="21.5" customHeight="1" spans="1:4">
      <c r="A10" s="39" t="s">
        <v>519</v>
      </c>
      <c r="B10" s="40"/>
      <c r="C10" s="41"/>
      <c r="D10" s="42" t="str">
        <f t="shared" si="0"/>
        <v/>
      </c>
    </row>
    <row r="11" s="26" customFormat="1" ht="21.5" customHeight="1" spans="1:4">
      <c r="A11" s="39" t="s">
        <v>520</v>
      </c>
      <c r="B11" s="40"/>
      <c r="C11" s="41"/>
      <c r="D11" s="42" t="str">
        <f t="shared" si="0"/>
        <v/>
      </c>
    </row>
    <row r="12" s="26" customFormat="1" ht="21.5" customHeight="1" spans="1:4">
      <c r="A12" s="35" t="s">
        <v>490</v>
      </c>
      <c r="B12" s="36">
        <v>62972</v>
      </c>
      <c r="C12" s="37">
        <v>2955</v>
      </c>
      <c r="D12" s="38">
        <f t="shared" si="0"/>
        <v>-0.953074382265134</v>
      </c>
    </row>
    <row r="13" s="26" customFormat="1" ht="21.5" customHeight="1" spans="1:4">
      <c r="A13" s="43" t="s">
        <v>491</v>
      </c>
      <c r="B13" s="36">
        <v>0</v>
      </c>
      <c r="C13" s="37">
        <v>0</v>
      </c>
      <c r="D13" s="38" t="str">
        <f t="shared" si="0"/>
        <v/>
      </c>
    </row>
    <row r="14" s="26" customFormat="1" ht="21.5" customHeight="1" spans="1:4">
      <c r="A14" s="35" t="s">
        <v>492</v>
      </c>
      <c r="B14" s="36">
        <v>110651.77</v>
      </c>
      <c r="C14" s="37">
        <f>C5+C7-C12</f>
        <v>110301.77</v>
      </c>
      <c r="D14" s="38">
        <f t="shared" si="0"/>
        <v>-0.0031630763791668</v>
      </c>
    </row>
    <row r="15" s="26" customFormat="1" ht="21.5" customHeight="1" spans="1:4">
      <c r="A15" s="33" t="s">
        <v>493</v>
      </c>
      <c r="B15" s="33"/>
      <c r="C15" s="33"/>
      <c r="D15" s="33"/>
    </row>
    <row r="16" s="26" customFormat="1" ht="21.5" customHeight="1" spans="1:4">
      <c r="A16" s="35" t="s">
        <v>494</v>
      </c>
      <c r="B16" s="36">
        <v>133130</v>
      </c>
      <c r="C16" s="36">
        <v>168530</v>
      </c>
      <c r="D16" s="44">
        <f t="shared" ref="D16:D24" si="1">IF(B16&lt;&gt;0,C16/B16-1,"")</f>
        <v>0.265905505896492</v>
      </c>
    </row>
    <row r="17" s="26" customFormat="1" ht="21.5" customHeight="1" spans="1:4">
      <c r="A17" s="35" t="s">
        <v>497</v>
      </c>
      <c r="B17" s="36">
        <v>170000</v>
      </c>
      <c r="C17" s="36">
        <v>12.3</v>
      </c>
      <c r="D17" s="44">
        <f t="shared" si="1"/>
        <v>-0.999927647058824</v>
      </c>
    </row>
    <row r="18" s="26" customFormat="1" ht="21.5" customHeight="1" spans="1:4">
      <c r="A18" s="35" t="s">
        <v>498</v>
      </c>
      <c r="B18" s="36">
        <f>SUM(B19:B21)</f>
        <v>36660</v>
      </c>
      <c r="C18" s="36">
        <f>SUM(C19:C21)</f>
        <v>19370</v>
      </c>
      <c r="D18" s="44">
        <f t="shared" si="1"/>
        <v>-0.471631205673759</v>
      </c>
    </row>
    <row r="19" s="26" customFormat="1" ht="21.5" customHeight="1" spans="1:4">
      <c r="A19" s="39" t="s">
        <v>521</v>
      </c>
      <c r="B19" s="40">
        <v>36000</v>
      </c>
      <c r="C19" s="40"/>
      <c r="D19" s="45">
        <f t="shared" si="1"/>
        <v>-1</v>
      </c>
    </row>
    <row r="20" s="26" customFormat="1" ht="21.5" customHeight="1" spans="1:4">
      <c r="A20" s="39" t="s">
        <v>522</v>
      </c>
      <c r="B20" s="40">
        <v>660</v>
      </c>
      <c r="C20" s="40">
        <v>19370</v>
      </c>
      <c r="D20" s="45">
        <f t="shared" si="1"/>
        <v>28.3484848484848</v>
      </c>
    </row>
    <row r="21" s="26" customFormat="1" ht="21.5" customHeight="1" spans="1:4">
      <c r="A21" s="39" t="s">
        <v>523</v>
      </c>
      <c r="B21" s="40"/>
      <c r="C21" s="40"/>
      <c r="D21" s="45" t="str">
        <f t="shared" si="1"/>
        <v/>
      </c>
    </row>
    <row r="22" s="26" customFormat="1" ht="21.5" customHeight="1" spans="1:4">
      <c r="A22" s="35" t="s">
        <v>502</v>
      </c>
      <c r="B22" s="36">
        <v>1260</v>
      </c>
      <c r="C22" s="36">
        <v>21470</v>
      </c>
      <c r="D22" s="44">
        <f t="shared" si="1"/>
        <v>16.0396825396825</v>
      </c>
    </row>
    <row r="23" s="26" customFormat="1" ht="21.5" customHeight="1" spans="1:4">
      <c r="A23" s="35" t="s">
        <v>524</v>
      </c>
      <c r="B23" s="36">
        <v>0</v>
      </c>
      <c r="C23" s="36">
        <v>0</v>
      </c>
      <c r="D23" s="44" t="str">
        <f t="shared" si="1"/>
        <v/>
      </c>
    </row>
    <row r="24" s="26" customFormat="1" ht="21.5" customHeight="1" spans="1:4">
      <c r="A24" s="35" t="s">
        <v>525</v>
      </c>
      <c r="B24" s="36">
        <v>168530</v>
      </c>
      <c r="C24" s="36">
        <f>C16+C18-C22</f>
        <v>166430</v>
      </c>
      <c r="D24" s="44">
        <f t="shared" si="1"/>
        <v>-0.0124606894914852</v>
      </c>
    </row>
    <row r="25" s="26" customFormat="1" ht="21.5" customHeight="1" spans="1:4">
      <c r="A25" s="33" t="s">
        <v>504</v>
      </c>
      <c r="B25" s="33"/>
      <c r="C25" s="33"/>
      <c r="D25" s="33"/>
    </row>
    <row r="26" s="26" customFormat="1" ht="21.5" customHeight="1" spans="1:4">
      <c r="A26" s="35" t="s">
        <v>505</v>
      </c>
      <c r="B26" s="46">
        <f>B5+B16</f>
        <v>195855.77</v>
      </c>
      <c r="C26" s="36">
        <f>C5+C16</f>
        <v>279181.77</v>
      </c>
      <c r="D26" s="44">
        <f t="shared" ref="D26:D35" si="2">IF(B26&lt;&gt;0,C26/B26-1,"")</f>
        <v>0.42544572467791</v>
      </c>
    </row>
    <row r="27" s="26" customFormat="1" ht="21.5" customHeight="1" spans="1:4">
      <c r="A27" s="35" t="s">
        <v>506</v>
      </c>
      <c r="B27" s="46">
        <f>B6+B17</f>
        <v>280982</v>
      </c>
      <c r="C27" s="36">
        <f>C6+C17</f>
        <v>110994.3</v>
      </c>
      <c r="D27" s="44">
        <f t="shared" si="2"/>
        <v>-0.604977187150778</v>
      </c>
    </row>
    <row r="28" s="26" customFormat="1" ht="21.5" customHeight="1" spans="1:4">
      <c r="A28" s="35" t="s">
        <v>507</v>
      </c>
      <c r="B28" s="46">
        <f>SUM(B29:B32)</f>
        <v>99058</v>
      </c>
      <c r="C28" s="36">
        <f>SUM(C29:C32)</f>
        <v>21975</v>
      </c>
      <c r="D28" s="44">
        <f t="shared" si="2"/>
        <v>-0.77816026974096</v>
      </c>
    </row>
    <row r="29" s="26" customFormat="1" ht="21.5" customHeight="1" spans="1:4">
      <c r="A29" s="39" t="s">
        <v>526</v>
      </c>
      <c r="B29" s="47">
        <f>B8+B19</f>
        <v>36400</v>
      </c>
      <c r="C29" s="47"/>
      <c r="D29" s="45">
        <f t="shared" si="2"/>
        <v>-1</v>
      </c>
    </row>
    <row r="30" s="26" customFormat="1" ht="21.5" customHeight="1" spans="1:4">
      <c r="A30" s="39" t="s">
        <v>527</v>
      </c>
      <c r="B30" s="47">
        <f>B9+B20</f>
        <v>62658</v>
      </c>
      <c r="C30" s="47">
        <f>C9+C20</f>
        <v>21975</v>
      </c>
      <c r="D30" s="45">
        <f t="shared" si="2"/>
        <v>-0.649286603466437</v>
      </c>
    </row>
    <row r="31" s="26" customFormat="1" ht="21.5" customHeight="1" spans="1:4">
      <c r="A31" s="39" t="s">
        <v>528</v>
      </c>
      <c r="B31" s="47"/>
      <c r="C31" s="47"/>
      <c r="D31" s="45" t="str">
        <f t="shared" si="2"/>
        <v/>
      </c>
    </row>
    <row r="32" s="26" customFormat="1" ht="21.5" customHeight="1" spans="1:4">
      <c r="A32" s="39" t="s">
        <v>520</v>
      </c>
      <c r="B32" s="47"/>
      <c r="C32" s="47"/>
      <c r="D32" s="45" t="str">
        <f t="shared" si="2"/>
        <v/>
      </c>
    </row>
    <row r="33" s="26" customFormat="1" ht="21.5" customHeight="1" spans="1:4">
      <c r="A33" s="35" t="s">
        <v>510</v>
      </c>
      <c r="B33" s="46">
        <f>B12+B22</f>
        <v>64232</v>
      </c>
      <c r="C33" s="46">
        <f>C12+C22</f>
        <v>24425</v>
      </c>
      <c r="D33" s="44">
        <f t="shared" si="2"/>
        <v>-0.619737825382987</v>
      </c>
    </row>
    <row r="34" s="26" customFormat="1" ht="21.5" customHeight="1" spans="1:4">
      <c r="A34" s="43" t="s">
        <v>511</v>
      </c>
      <c r="B34" s="46">
        <v>0</v>
      </c>
      <c r="C34" s="46">
        <v>0</v>
      </c>
      <c r="D34" s="44" t="str">
        <f t="shared" si="2"/>
        <v/>
      </c>
    </row>
    <row r="35" s="26" customFormat="1" ht="21.5" customHeight="1" spans="1:4">
      <c r="A35" s="35" t="s">
        <v>512</v>
      </c>
      <c r="B35" s="46">
        <f>B14+B24</f>
        <v>279181.77</v>
      </c>
      <c r="C35" s="46">
        <f>C14+C24</f>
        <v>276731.77</v>
      </c>
      <c r="D35" s="44">
        <f t="shared" si="2"/>
        <v>-0.00877564462751279</v>
      </c>
    </row>
    <row r="36" s="26" customFormat="1" spans="1:4">
      <c r="A36" s="48"/>
      <c r="B36" s="49"/>
      <c r="C36" s="50"/>
      <c r="D36" s="51"/>
    </row>
    <row r="37" s="26" customFormat="1" spans="1:4">
      <c r="A37" s="48"/>
      <c r="B37" s="49"/>
      <c r="C37" s="50"/>
      <c r="D37" s="51"/>
    </row>
    <row r="38" s="26" customFormat="1" spans="2:3">
      <c r="B38" s="52"/>
      <c r="C38" s="27"/>
    </row>
    <row r="39" s="26" customFormat="1" spans="2:3">
      <c r="B39" s="53"/>
      <c r="C39" s="27"/>
    </row>
    <row r="40" s="26" customFormat="1" spans="2:3">
      <c r="B40" s="52"/>
      <c r="C40" s="27"/>
    </row>
    <row r="41" s="26" customFormat="1" spans="2:3">
      <c r="B41" s="52"/>
      <c r="C41" s="27"/>
    </row>
    <row r="42" s="26" customFormat="1" spans="2:3">
      <c r="B42" s="53"/>
      <c r="C42" s="27"/>
    </row>
    <row r="43" s="26" customFormat="1" spans="2:3">
      <c r="B43" s="52"/>
      <c r="C43" s="27"/>
    </row>
    <row r="44" s="26" customFormat="1" spans="2:3">
      <c r="B44" s="52"/>
      <c r="C44" s="27"/>
    </row>
    <row r="45" s="26" customFormat="1" spans="2:3">
      <c r="B45" s="52"/>
      <c r="C45" s="27"/>
    </row>
    <row r="46" s="26" customFormat="1" spans="2:3">
      <c r="B46" s="52"/>
      <c r="C46" s="27"/>
    </row>
    <row r="47" s="26" customFormat="1" spans="2:3">
      <c r="B47" s="53"/>
      <c r="C47" s="27"/>
    </row>
    <row r="48" s="26" customFormat="1" spans="2:3">
      <c r="B48" s="52"/>
      <c r="C48" s="27"/>
    </row>
  </sheetData>
  <mergeCells count="4">
    <mergeCell ref="A1:D1"/>
    <mergeCell ref="A4:D4"/>
    <mergeCell ref="A15:D15"/>
    <mergeCell ref="A25:D25"/>
  </mergeCells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I16" sqref="I16"/>
    </sheetView>
  </sheetViews>
  <sheetFormatPr defaultColWidth="8.88333333333333" defaultRowHeight="13.5" outlineLevelRow="5"/>
  <cols>
    <col min="1" max="1" width="10.5" style="1" customWidth="1"/>
    <col min="2" max="4" width="12" style="1" customWidth="1"/>
    <col min="5" max="7" width="11" style="1" customWidth="1"/>
    <col min="8" max="10" width="10" style="1" customWidth="1"/>
    <col min="11" max="13" width="12" style="1" customWidth="1"/>
    <col min="14" max="16384" width="8.88333333333333" style="1"/>
  </cols>
  <sheetData>
    <row r="1" s="1" customFormat="1" ht="6.75" customHeight="1" spans="1:13">
      <c r="A1" s="5"/>
      <c r="B1" s="6"/>
      <c r="C1" s="6"/>
      <c r="D1" s="6"/>
      <c r="E1" s="6"/>
      <c r="F1" s="6"/>
      <c r="G1" s="6"/>
      <c r="H1" s="6"/>
      <c r="I1" s="6"/>
      <c r="J1" s="6"/>
      <c r="K1" s="16"/>
      <c r="L1" s="16"/>
      <c r="M1" s="16"/>
    </row>
    <row r="2" s="2" customFormat="1" ht="39" customHeight="1" spans="1:13">
      <c r="A2" s="7" t="s">
        <v>529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32.1" customHeight="1" spans="1:13">
      <c r="A3" s="8" t="s">
        <v>530</v>
      </c>
      <c r="B3" s="9"/>
      <c r="C3" s="9"/>
      <c r="D3" s="10"/>
      <c r="E3" s="10"/>
      <c r="F3" s="10"/>
      <c r="G3" s="10"/>
      <c r="H3" s="10"/>
      <c r="I3" s="10"/>
      <c r="J3" s="10"/>
      <c r="K3" s="17"/>
      <c r="L3" s="17"/>
      <c r="M3" s="10" t="s">
        <v>39</v>
      </c>
    </row>
    <row r="4" s="1" customFormat="1" ht="36" customHeight="1" spans="1:13">
      <c r="A4" s="11" t="s">
        <v>531</v>
      </c>
      <c r="B4" s="12" t="s">
        <v>532</v>
      </c>
      <c r="C4" s="12"/>
      <c r="D4" s="12"/>
      <c r="E4" s="12" t="s">
        <v>533</v>
      </c>
      <c r="F4" s="12"/>
      <c r="G4" s="12"/>
      <c r="H4" s="13" t="s">
        <v>534</v>
      </c>
      <c r="I4" s="18"/>
      <c r="J4" s="19"/>
      <c r="K4" s="20" t="s">
        <v>535</v>
      </c>
      <c r="L4" s="21"/>
      <c r="M4" s="22"/>
    </row>
    <row r="5" s="3" customFormat="1" ht="36" customHeight="1" spans="1:13">
      <c r="A5" s="11"/>
      <c r="B5" s="11" t="s">
        <v>504</v>
      </c>
      <c r="C5" s="11" t="s">
        <v>480</v>
      </c>
      <c r="D5" s="11" t="s">
        <v>493</v>
      </c>
      <c r="E5" s="11" t="s">
        <v>504</v>
      </c>
      <c r="F5" s="11" t="s">
        <v>480</v>
      </c>
      <c r="G5" s="11" t="s">
        <v>493</v>
      </c>
      <c r="H5" s="11" t="s">
        <v>504</v>
      </c>
      <c r="I5" s="11" t="s">
        <v>480</v>
      </c>
      <c r="J5" s="11" t="s">
        <v>493</v>
      </c>
      <c r="K5" s="11" t="s">
        <v>504</v>
      </c>
      <c r="L5" s="11" t="s">
        <v>480</v>
      </c>
      <c r="M5" s="11" t="s">
        <v>493</v>
      </c>
    </row>
    <row r="6" s="4" customFormat="1" ht="36" customHeight="1" spans="1:13">
      <c r="A6" s="14" t="s">
        <v>536</v>
      </c>
      <c r="B6" s="15">
        <f>SUM(C6:D6)</f>
        <v>204400</v>
      </c>
      <c r="C6" s="15">
        <v>70400</v>
      </c>
      <c r="D6" s="15">
        <v>134000</v>
      </c>
      <c r="E6" s="15">
        <f>SUM(F6:G6)</f>
        <v>84900</v>
      </c>
      <c r="F6" s="15">
        <v>48900</v>
      </c>
      <c r="G6" s="15">
        <v>36000</v>
      </c>
      <c r="H6" s="15">
        <f>SUM(I6:J6)</f>
        <v>8318</v>
      </c>
      <c r="I6" s="15">
        <v>8318</v>
      </c>
      <c r="J6" s="15">
        <v>0</v>
      </c>
      <c r="K6" s="23">
        <f>SUM(L6:M6)</f>
        <v>280982</v>
      </c>
      <c r="L6" s="23">
        <v>110982</v>
      </c>
      <c r="M6" s="23">
        <v>170000</v>
      </c>
    </row>
  </sheetData>
  <mergeCells count="6">
    <mergeCell ref="A2:M2"/>
    <mergeCell ref="B4:D4"/>
    <mergeCell ref="E4:G4"/>
    <mergeCell ref="H4:J4"/>
    <mergeCell ref="K4:M4"/>
    <mergeCell ref="A4:A5"/>
  </mergeCells>
  <pageMargins left="0.314583333333333" right="0.236111111111111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B2" sqref="B2"/>
    </sheetView>
  </sheetViews>
  <sheetFormatPr defaultColWidth="8.75" defaultRowHeight="14.25" outlineLevelRow="7" outlineLevelCol="2"/>
  <cols>
    <col min="1" max="1" width="3.875" customWidth="1"/>
    <col min="2" max="2" width="70.75" customWidth="1"/>
    <col min="3" max="3" width="9.5"/>
  </cols>
  <sheetData>
    <row r="1" s="233" customFormat="1" ht="42" customHeight="1" spans="1:3">
      <c r="A1" s="241" t="s">
        <v>17</v>
      </c>
      <c r="B1" s="241"/>
      <c r="C1" s="242"/>
    </row>
    <row r="2" ht="117" customHeight="1" spans="2:2">
      <c r="B2" s="243" t="s">
        <v>18</v>
      </c>
    </row>
    <row r="3" ht="42" customHeight="1" spans="2:3">
      <c r="B3" s="244" t="s">
        <v>19</v>
      </c>
      <c r="C3" s="244"/>
    </row>
    <row r="4" s="233" customFormat="1" ht="95.25" customHeight="1" spans="2:3">
      <c r="B4" s="245" t="s">
        <v>20</v>
      </c>
      <c r="C4" s="245"/>
    </row>
    <row r="5" s="233" customFormat="1" ht="99.95" customHeight="1" spans="2:3">
      <c r="B5" s="246"/>
      <c r="C5" s="246"/>
    </row>
    <row r="6" ht="99.95" customHeight="1"/>
    <row r="7" s="240" customFormat="1" ht="30" customHeight="1" spans="2:3">
      <c r="B7" s="247" t="s">
        <v>21</v>
      </c>
      <c r="C7" s="247"/>
    </row>
    <row r="8" s="240" customFormat="1" ht="32.25" customHeight="1" spans="2:3">
      <c r="B8" s="248">
        <v>45301</v>
      </c>
      <c r="C8" s="248"/>
    </row>
  </sheetData>
  <mergeCells count="5">
    <mergeCell ref="A1:B1"/>
    <mergeCell ref="B3:C3"/>
    <mergeCell ref="B4:C4"/>
    <mergeCell ref="B7:C7"/>
    <mergeCell ref="B8:C8"/>
  </mergeCells>
  <pageMargins left="0.59" right="0.59" top="0.98" bottom="0.98" header="0.51" footer="0.51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"/>
  <sheetViews>
    <sheetView showZeros="0" workbookViewId="0">
      <selection activeCell="C13" sqref="C13"/>
    </sheetView>
  </sheetViews>
  <sheetFormatPr defaultColWidth="8.75" defaultRowHeight="14.25"/>
  <cols>
    <col min="1" max="1" width="83.5" style="233" customWidth="1"/>
    <col min="2" max="32" width="9" style="233"/>
    <col min="33" max="16384" width="8.75" style="233"/>
  </cols>
  <sheetData>
    <row r="1" ht="32.25" customHeight="1" spans="1:1">
      <c r="A1" s="234"/>
    </row>
    <row r="2" ht="11.25" customHeight="1" spans="1:1">
      <c r="A2" s="235">
        <v>2013</v>
      </c>
    </row>
    <row r="3" ht="36" customHeight="1" spans="1:1">
      <c r="A3" s="236" t="s">
        <v>22</v>
      </c>
    </row>
    <row r="4" ht="18.75" customHeight="1" spans="1:1">
      <c r="A4" s="237"/>
    </row>
    <row r="5" ht="18" customHeight="1" spans="1:1">
      <c r="A5" s="237"/>
    </row>
    <row r="6" s="231" customFormat="1" ht="32" customHeight="1" spans="1:1">
      <c r="A6" s="238" t="s">
        <v>23</v>
      </c>
    </row>
    <row r="7" s="231" customFormat="1" ht="32" customHeight="1" spans="1:1">
      <c r="A7" s="238" t="s">
        <v>24</v>
      </c>
    </row>
    <row r="8" s="232" customFormat="1" ht="32" customHeight="1" spans="1:1">
      <c r="A8" s="239" t="s">
        <v>25</v>
      </c>
    </row>
    <row r="9" s="232" customFormat="1" ht="32" customHeight="1" spans="1:1">
      <c r="A9" s="239" t="s">
        <v>26</v>
      </c>
    </row>
    <row r="10" s="232" customFormat="1" ht="32" customHeight="1" spans="1:1">
      <c r="A10" s="239" t="s">
        <v>27</v>
      </c>
    </row>
    <row r="11" s="232" customFormat="1" ht="32" customHeight="1" spans="1:1">
      <c r="A11" s="239" t="s">
        <v>28</v>
      </c>
    </row>
    <row r="12" s="231" customFormat="1" ht="32" customHeight="1" spans="1:1">
      <c r="A12" s="238" t="s">
        <v>29</v>
      </c>
    </row>
    <row r="13" s="232" customFormat="1" ht="32" customHeight="1" spans="1:1">
      <c r="A13" s="239" t="s">
        <v>30</v>
      </c>
    </row>
    <row r="14" s="232" customFormat="1" ht="32" customHeight="1" spans="1:1">
      <c r="A14" s="239" t="s">
        <v>31</v>
      </c>
    </row>
    <row r="15" s="232" customFormat="1" ht="32" customHeight="1" spans="1:1">
      <c r="A15" s="238" t="s">
        <v>32</v>
      </c>
    </row>
    <row r="16" s="231" customFormat="1" ht="32" customHeight="1" spans="1:1">
      <c r="A16" s="238" t="s">
        <v>33</v>
      </c>
    </row>
    <row r="17" s="231" customFormat="1" ht="32" customHeight="1" spans="1:1">
      <c r="A17" s="238" t="s">
        <v>34</v>
      </c>
    </row>
    <row r="18" s="231" customFormat="1" ht="32" customHeight="1" spans="1:1">
      <c r="A18" s="238" t="s">
        <v>35</v>
      </c>
    </row>
    <row r="19" s="231" customFormat="1" ht="32" customHeight="1" spans="1:1">
      <c r="A19" s="238" t="s">
        <v>36</v>
      </c>
    </row>
    <row r="20" s="231" customFormat="1" ht="32" customHeight="1" spans="1:1">
      <c r="A20" s="238"/>
    </row>
    <row r="21" s="231" customFormat="1" ht="32" customHeight="1" spans="1:1">
      <c r="A21" s="238"/>
    </row>
    <row r="22" s="231" customFormat="1" ht="32" customHeight="1" spans="1:1">
      <c r="A22" s="238"/>
    </row>
  </sheetData>
  <conditionalFormatting sqref="A10">
    <cfRule type="expression" dxfId="0" priority="1" stopIfTrue="1">
      <formula>"len($A:$A)=3"</formula>
    </cfRule>
  </conditionalFormatting>
  <conditionalFormatting sqref="A11:A26 A28:A37">
    <cfRule type="expression" dxfId="0" priority="2" stopIfTrue="1">
      <formula>"len($A:$A)=3"</formula>
    </cfRule>
  </conditionalFormatting>
  <printOptions horizontalCentered="1"/>
  <pageMargins left="0.79" right="0.79" top="0.98" bottom="0.98" header="0.59" footer="0.39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"/>
  <sheetViews>
    <sheetView showGridLines="0" showZeros="0" zoomScale="140" zoomScaleNormal="140" workbookViewId="0">
      <pane ySplit="4" topLeftCell="A5" activePane="bottomLeft" state="frozen"/>
      <selection/>
      <selection pane="bottomLeft" activeCell="H10" sqref="H10"/>
    </sheetView>
  </sheetViews>
  <sheetFormatPr defaultColWidth="8.75" defaultRowHeight="14.25" outlineLevelCol="5"/>
  <cols>
    <col min="1" max="1" width="33.925" style="152" customWidth="1"/>
    <col min="2" max="2" width="11.3333333333333" style="152" customWidth="1"/>
    <col min="3" max="3" width="10.175" style="152" customWidth="1"/>
    <col min="4" max="4" width="8.56666666666667" style="152" customWidth="1"/>
    <col min="5" max="5" width="11.25" style="193" customWidth="1"/>
    <col min="6" max="6" width="10" style="152" customWidth="1"/>
    <col min="7" max="32" width="9" style="152"/>
    <col min="33" max="16384" width="8.75" style="152"/>
  </cols>
  <sheetData>
    <row r="1" ht="21" spans="1:6">
      <c r="A1" s="209" t="s">
        <v>37</v>
      </c>
      <c r="B1" s="209"/>
      <c r="C1" s="209"/>
      <c r="D1" s="209"/>
      <c r="E1" s="209"/>
      <c r="F1" s="209"/>
    </row>
    <row r="2" ht="25" customHeight="1" spans="1:6">
      <c r="A2" s="221" t="s">
        <v>38</v>
      </c>
      <c r="B2" s="210"/>
      <c r="C2" s="210"/>
      <c r="D2" s="210"/>
      <c r="E2" s="222" t="s">
        <v>39</v>
      </c>
      <c r="F2" s="222"/>
    </row>
    <row r="3" s="117" customFormat="1" ht="19.5" customHeight="1" spans="1:6">
      <c r="A3" s="158" t="s">
        <v>40</v>
      </c>
      <c r="B3" s="79" t="s">
        <v>41</v>
      </c>
      <c r="C3" s="79" t="s">
        <v>42</v>
      </c>
      <c r="D3" s="79"/>
      <c r="E3" s="79" t="s">
        <v>43</v>
      </c>
      <c r="F3" s="79"/>
    </row>
    <row r="4" s="117" customFormat="1" ht="29" customHeight="1" spans="1:6">
      <c r="A4" s="158"/>
      <c r="B4" s="79"/>
      <c r="C4" s="79" t="s">
        <v>44</v>
      </c>
      <c r="D4" s="79" t="s">
        <v>45</v>
      </c>
      <c r="E4" s="82" t="s">
        <v>46</v>
      </c>
      <c r="F4" s="82" t="s">
        <v>47</v>
      </c>
    </row>
    <row r="5" s="121" customFormat="1" ht="17.5" customHeight="1" spans="1:6">
      <c r="A5" s="146" t="s">
        <v>48</v>
      </c>
      <c r="B5" s="182">
        <f>SUM(B6:B20)</f>
        <v>26100</v>
      </c>
      <c r="C5" s="182">
        <f>SUM(C6:C20)</f>
        <v>26718</v>
      </c>
      <c r="D5" s="182">
        <f>SUM(D6:D20)</f>
        <v>20653</v>
      </c>
      <c r="E5" s="223">
        <f>IF(B5&lt;&gt;0,D5/B5-1,"")</f>
        <v>-0.208697318007663</v>
      </c>
      <c r="F5" s="224">
        <f>IF(C5&lt;&gt;0,D5/C5-1,"")</f>
        <v>-0.227000523991317</v>
      </c>
    </row>
    <row r="6" s="121" customFormat="1" ht="17.5" customHeight="1" spans="1:6">
      <c r="A6" s="127" t="s">
        <v>49</v>
      </c>
      <c r="B6" s="184">
        <v>6985</v>
      </c>
      <c r="C6" s="184">
        <v>9998</v>
      </c>
      <c r="D6" s="184">
        <v>6698</v>
      </c>
      <c r="E6" s="225">
        <f t="shared" ref="E6:E42" si="0">IF(B6&lt;&gt;0,D6/B6-1,"")</f>
        <v>-0.0410880458124553</v>
      </c>
      <c r="F6" s="226">
        <f t="shared" ref="F6:F42" si="1">IF(C6&lt;&gt;0,D6/C6-1,"")</f>
        <v>-0.330066013202641</v>
      </c>
    </row>
    <row r="7" s="121" customFormat="1" ht="17.5" customHeight="1" spans="1:6">
      <c r="A7" s="127" t="s">
        <v>50</v>
      </c>
      <c r="B7" s="184"/>
      <c r="C7" s="184"/>
      <c r="D7" s="184"/>
      <c r="E7" s="227" t="str">
        <f t="shared" si="0"/>
        <v/>
      </c>
      <c r="F7" s="226" t="str">
        <f t="shared" si="1"/>
        <v/>
      </c>
    </row>
    <row r="8" s="121" customFormat="1" ht="17.5" customHeight="1" spans="1:6">
      <c r="A8" s="127" t="s">
        <v>51</v>
      </c>
      <c r="B8" s="184">
        <v>1061</v>
      </c>
      <c r="C8" s="184">
        <v>1360</v>
      </c>
      <c r="D8" s="184">
        <v>1097</v>
      </c>
      <c r="E8" s="227">
        <f t="shared" si="0"/>
        <v>0.0339302544769087</v>
      </c>
      <c r="F8" s="226">
        <f t="shared" si="1"/>
        <v>-0.193382352941176</v>
      </c>
    </row>
    <row r="9" s="121" customFormat="1" ht="17.5" customHeight="1" spans="1:6">
      <c r="A9" s="127" t="s">
        <v>52</v>
      </c>
      <c r="B9" s="184">
        <v>256</v>
      </c>
      <c r="C9" s="184">
        <v>280</v>
      </c>
      <c r="D9" s="184">
        <v>239</v>
      </c>
      <c r="E9" s="228">
        <f t="shared" si="0"/>
        <v>-0.06640625</v>
      </c>
      <c r="F9" s="226">
        <f t="shared" si="1"/>
        <v>-0.146428571428571</v>
      </c>
    </row>
    <row r="10" s="121" customFormat="1" ht="17.5" customHeight="1" spans="1:6">
      <c r="A10" s="127" t="s">
        <v>53</v>
      </c>
      <c r="B10" s="184">
        <v>247</v>
      </c>
      <c r="C10" s="184">
        <v>260</v>
      </c>
      <c r="D10" s="184">
        <v>216</v>
      </c>
      <c r="E10" s="228">
        <f t="shared" si="0"/>
        <v>-0.125506072874494</v>
      </c>
      <c r="F10" s="226">
        <f t="shared" si="1"/>
        <v>-0.169230769230769</v>
      </c>
    </row>
    <row r="11" s="121" customFormat="1" ht="17.5" customHeight="1" spans="1:6">
      <c r="A11" s="127" t="s">
        <v>54</v>
      </c>
      <c r="B11" s="184">
        <v>829</v>
      </c>
      <c r="C11" s="184">
        <v>920</v>
      </c>
      <c r="D11" s="184">
        <v>738</v>
      </c>
      <c r="E11" s="228">
        <f t="shared" si="0"/>
        <v>-0.109770808202654</v>
      </c>
      <c r="F11" s="226">
        <f t="shared" si="1"/>
        <v>-0.197826086956522</v>
      </c>
    </row>
    <row r="12" s="121" customFormat="1" ht="17.5" customHeight="1" spans="1:6">
      <c r="A12" s="127" t="s">
        <v>55</v>
      </c>
      <c r="B12" s="184">
        <v>1098</v>
      </c>
      <c r="C12" s="184">
        <v>350</v>
      </c>
      <c r="D12" s="184">
        <v>259</v>
      </c>
      <c r="E12" s="228">
        <f t="shared" si="0"/>
        <v>-0.764116575591985</v>
      </c>
      <c r="F12" s="226">
        <f t="shared" si="1"/>
        <v>-0.26</v>
      </c>
    </row>
    <row r="13" s="121" customFormat="1" ht="17.5" customHeight="1" spans="1:6">
      <c r="A13" s="127" t="s">
        <v>56</v>
      </c>
      <c r="B13" s="184">
        <v>210</v>
      </c>
      <c r="C13" s="184">
        <v>300</v>
      </c>
      <c r="D13" s="184">
        <v>354</v>
      </c>
      <c r="E13" s="227">
        <f t="shared" si="0"/>
        <v>0.685714285714286</v>
      </c>
      <c r="F13" s="226">
        <f t="shared" si="1"/>
        <v>0.18</v>
      </c>
    </row>
    <row r="14" s="121" customFormat="1" ht="17.5" customHeight="1" spans="1:6">
      <c r="A14" s="127" t="s">
        <v>57</v>
      </c>
      <c r="B14" s="184">
        <v>5451</v>
      </c>
      <c r="C14" s="184">
        <v>670</v>
      </c>
      <c r="D14" s="184">
        <v>306</v>
      </c>
      <c r="E14" s="227">
        <f t="shared" si="0"/>
        <v>-0.943863511282333</v>
      </c>
      <c r="F14" s="226">
        <f t="shared" si="1"/>
        <v>-0.543283582089552</v>
      </c>
    </row>
    <row r="15" s="121" customFormat="1" ht="17.5" customHeight="1" spans="1:6">
      <c r="A15" s="127" t="s">
        <v>58</v>
      </c>
      <c r="B15" s="184">
        <v>350</v>
      </c>
      <c r="C15" s="184">
        <v>900</v>
      </c>
      <c r="D15" s="184">
        <v>287</v>
      </c>
      <c r="E15" s="227">
        <f t="shared" si="0"/>
        <v>-0.18</v>
      </c>
      <c r="F15" s="226">
        <f t="shared" si="1"/>
        <v>-0.681111111111111</v>
      </c>
    </row>
    <row r="16" s="121" customFormat="1" ht="17.5" customHeight="1" spans="1:6">
      <c r="A16" s="127" t="s">
        <v>59</v>
      </c>
      <c r="B16" s="184">
        <v>370</v>
      </c>
      <c r="C16" s="184">
        <v>400</v>
      </c>
      <c r="D16" s="184">
        <v>408</v>
      </c>
      <c r="E16" s="227">
        <f t="shared" si="0"/>
        <v>0.102702702702703</v>
      </c>
      <c r="F16" s="226">
        <f t="shared" si="1"/>
        <v>0.02</v>
      </c>
    </row>
    <row r="17" s="121" customFormat="1" ht="17.5" customHeight="1" spans="1:6">
      <c r="A17" s="127" t="s">
        <v>60</v>
      </c>
      <c r="B17" s="184">
        <v>2623</v>
      </c>
      <c r="C17" s="184">
        <v>4200</v>
      </c>
      <c r="D17" s="184">
        <v>2943</v>
      </c>
      <c r="E17" s="227">
        <f t="shared" si="0"/>
        <v>0.12199771254289</v>
      </c>
      <c r="F17" s="226">
        <f t="shared" si="1"/>
        <v>-0.299285714285714</v>
      </c>
    </row>
    <row r="18" s="121" customFormat="1" ht="17.5" customHeight="1" spans="1:6">
      <c r="A18" s="127" t="s">
        <v>61</v>
      </c>
      <c r="B18" s="184">
        <v>658</v>
      </c>
      <c r="C18" s="184">
        <v>850</v>
      </c>
      <c r="D18" s="184">
        <v>655</v>
      </c>
      <c r="E18" s="227">
        <f t="shared" si="0"/>
        <v>-0.00455927051671734</v>
      </c>
      <c r="F18" s="226">
        <f t="shared" si="1"/>
        <v>-0.229411764705882</v>
      </c>
    </row>
    <row r="19" s="121" customFormat="1" ht="17.5" customHeight="1" spans="1:6">
      <c r="A19" s="127" t="s">
        <v>62</v>
      </c>
      <c r="B19" s="184">
        <v>5938</v>
      </c>
      <c r="C19" s="184">
        <v>6200</v>
      </c>
      <c r="D19" s="184">
        <v>6414</v>
      </c>
      <c r="E19" s="227">
        <f t="shared" si="0"/>
        <v>0.0801616705961603</v>
      </c>
      <c r="F19" s="226">
        <f t="shared" si="1"/>
        <v>0.034516129032258</v>
      </c>
    </row>
    <row r="20" s="121" customFormat="1" ht="17.5" customHeight="1" spans="1:6">
      <c r="A20" s="127" t="s">
        <v>63</v>
      </c>
      <c r="B20" s="184">
        <v>24</v>
      </c>
      <c r="C20" s="184">
        <v>30</v>
      </c>
      <c r="D20" s="184">
        <v>39</v>
      </c>
      <c r="E20" s="227">
        <f t="shared" si="0"/>
        <v>0.625</v>
      </c>
      <c r="F20" s="226">
        <f t="shared" si="1"/>
        <v>0.3</v>
      </c>
    </row>
    <row r="21" s="121" customFormat="1" ht="17.5" customHeight="1" spans="1:6">
      <c r="A21" s="134" t="s">
        <v>64</v>
      </c>
      <c r="B21" s="182">
        <f>SUM(B22:B29)</f>
        <v>13048</v>
      </c>
      <c r="C21" s="182">
        <f>SUM(C22:C29)</f>
        <v>14387</v>
      </c>
      <c r="D21" s="182">
        <f>SUM(D22:D29)</f>
        <v>20479</v>
      </c>
      <c r="E21" s="229">
        <f t="shared" si="0"/>
        <v>0.569512568976088</v>
      </c>
      <c r="F21" s="224">
        <f t="shared" si="1"/>
        <v>0.423437825814972</v>
      </c>
    </row>
    <row r="22" s="121" customFormat="1" ht="17.5" customHeight="1" spans="1:6">
      <c r="A22" s="127" t="s">
        <v>65</v>
      </c>
      <c r="B22" s="184">
        <v>1172</v>
      </c>
      <c r="C22" s="184">
        <v>1560</v>
      </c>
      <c r="D22" s="184">
        <v>2457</v>
      </c>
      <c r="E22" s="227">
        <f t="shared" si="0"/>
        <v>1.09641638225256</v>
      </c>
      <c r="F22" s="226">
        <f t="shared" si="1"/>
        <v>0.575</v>
      </c>
    </row>
    <row r="23" s="121" customFormat="1" ht="17.5" customHeight="1" spans="1:6">
      <c r="A23" s="127" t="s">
        <v>66</v>
      </c>
      <c r="B23" s="184">
        <v>1839</v>
      </c>
      <c r="C23" s="184">
        <v>3500</v>
      </c>
      <c r="D23" s="184">
        <v>3711</v>
      </c>
      <c r="E23" s="227">
        <f t="shared" si="0"/>
        <v>1.01794453507341</v>
      </c>
      <c r="F23" s="226">
        <f t="shared" si="1"/>
        <v>0.0602857142857143</v>
      </c>
    </row>
    <row r="24" s="121" customFormat="1" ht="17.5" customHeight="1" spans="1:6">
      <c r="A24" s="127" t="s">
        <v>67</v>
      </c>
      <c r="B24" s="184">
        <v>582</v>
      </c>
      <c r="C24" s="184">
        <v>670</v>
      </c>
      <c r="D24" s="184">
        <v>1950</v>
      </c>
      <c r="E24" s="227">
        <f t="shared" si="0"/>
        <v>2.35051546391753</v>
      </c>
      <c r="F24" s="226">
        <f t="shared" si="1"/>
        <v>1.91044776119403</v>
      </c>
    </row>
    <row r="25" s="121" customFormat="1" ht="17.5" customHeight="1" spans="1:6">
      <c r="A25" s="127" t="s">
        <v>68</v>
      </c>
      <c r="B25" s="184"/>
      <c r="C25" s="184"/>
      <c r="D25" s="184"/>
      <c r="E25" s="227" t="str">
        <f t="shared" si="0"/>
        <v/>
      </c>
      <c r="F25" s="226" t="str">
        <f t="shared" si="1"/>
        <v/>
      </c>
    </row>
    <row r="26" s="121" customFormat="1" ht="17.5" customHeight="1" spans="1:6">
      <c r="A26" s="127" t="s">
        <v>69</v>
      </c>
      <c r="B26" s="184">
        <v>1450</v>
      </c>
      <c r="C26" s="184">
        <v>6007</v>
      </c>
      <c r="D26" s="184">
        <v>6340</v>
      </c>
      <c r="E26" s="227">
        <f t="shared" si="0"/>
        <v>3.37241379310345</v>
      </c>
      <c r="F26" s="226">
        <f t="shared" si="1"/>
        <v>0.0554353254536375</v>
      </c>
    </row>
    <row r="27" s="121" customFormat="1" ht="17.5" customHeight="1" spans="1:6">
      <c r="A27" s="127" t="s">
        <v>70</v>
      </c>
      <c r="B27" s="184">
        <v>305</v>
      </c>
      <c r="C27" s="184">
        <v>500</v>
      </c>
      <c r="D27" s="184">
        <v>633</v>
      </c>
      <c r="E27" s="227">
        <f t="shared" si="0"/>
        <v>1.07540983606557</v>
      </c>
      <c r="F27" s="226">
        <f t="shared" si="1"/>
        <v>0.266</v>
      </c>
    </row>
    <row r="28" s="121" customFormat="1" ht="17.5" customHeight="1" spans="1:6">
      <c r="A28" s="127" t="s">
        <v>71</v>
      </c>
      <c r="B28" s="184">
        <v>6800</v>
      </c>
      <c r="C28" s="184">
        <v>1200</v>
      </c>
      <c r="D28" s="184">
        <v>24</v>
      </c>
      <c r="E28" s="227">
        <f t="shared" si="0"/>
        <v>-0.996470588235294</v>
      </c>
      <c r="F28" s="226">
        <f t="shared" si="1"/>
        <v>-0.98</v>
      </c>
    </row>
    <row r="29" s="121" customFormat="1" ht="17.5" customHeight="1" spans="1:6">
      <c r="A29" s="127" t="s">
        <v>72</v>
      </c>
      <c r="B29" s="184">
        <v>900</v>
      </c>
      <c r="C29" s="184">
        <v>950</v>
      </c>
      <c r="D29" s="184">
        <v>5364</v>
      </c>
      <c r="E29" s="227">
        <f t="shared" si="0"/>
        <v>4.96</v>
      </c>
      <c r="F29" s="226">
        <f t="shared" si="1"/>
        <v>4.64631578947368</v>
      </c>
    </row>
    <row r="30" s="121" customFormat="1" ht="17.5" customHeight="1" spans="1:6">
      <c r="A30" s="132" t="s">
        <v>73</v>
      </c>
      <c r="B30" s="182">
        <f>SUM(B5,B21)</f>
        <v>39148</v>
      </c>
      <c r="C30" s="182">
        <f>SUM(C5,C21)</f>
        <v>41105</v>
      </c>
      <c r="D30" s="182">
        <f>SUM(D5,D21)</f>
        <v>41132</v>
      </c>
      <c r="E30" s="229">
        <f t="shared" si="0"/>
        <v>0.0506794727700011</v>
      </c>
      <c r="F30" s="224">
        <f t="shared" si="1"/>
        <v>0.000656854397275364</v>
      </c>
    </row>
    <row r="31" s="121" customFormat="1" ht="17.5" customHeight="1" spans="1:6">
      <c r="A31" s="124" t="s">
        <v>74</v>
      </c>
      <c r="B31" s="184"/>
      <c r="C31" s="184"/>
      <c r="D31" s="188"/>
      <c r="E31" s="229" t="str">
        <f t="shared" si="0"/>
        <v/>
      </c>
      <c r="F31" s="226" t="str">
        <f t="shared" si="1"/>
        <v/>
      </c>
    </row>
    <row r="32" s="121" customFormat="1" ht="17.5" customHeight="1" spans="1:6">
      <c r="A32" s="134" t="s">
        <v>75</v>
      </c>
      <c r="B32" s="182">
        <f>SUM(B33:B34)</f>
        <v>10552</v>
      </c>
      <c r="C32" s="182">
        <f>SUM(C33:C34)</f>
        <v>13498</v>
      </c>
      <c r="D32" s="182">
        <f>SUM(D33:D34)</f>
        <v>62398</v>
      </c>
      <c r="E32" s="229">
        <f t="shared" si="0"/>
        <v>4.9133813495072</v>
      </c>
      <c r="F32" s="224">
        <f t="shared" si="1"/>
        <v>3.62275892724848</v>
      </c>
    </row>
    <row r="33" s="121" customFormat="1" ht="17.5" customHeight="1" spans="1:6">
      <c r="A33" s="124" t="s">
        <v>76</v>
      </c>
      <c r="B33" s="184"/>
      <c r="C33" s="184">
        <v>0</v>
      </c>
      <c r="D33" s="188">
        <v>400</v>
      </c>
      <c r="E33" s="227" t="str">
        <f t="shared" si="0"/>
        <v/>
      </c>
      <c r="F33" s="226" t="str">
        <f t="shared" si="1"/>
        <v/>
      </c>
    </row>
    <row r="34" s="121" customFormat="1" ht="17.5" customHeight="1" spans="1:6">
      <c r="A34" s="124" t="s">
        <v>77</v>
      </c>
      <c r="B34" s="184">
        <v>10552</v>
      </c>
      <c r="C34" s="184">
        <v>13498</v>
      </c>
      <c r="D34" s="188">
        <v>61998</v>
      </c>
      <c r="E34" s="227">
        <f t="shared" si="0"/>
        <v>4.87547384382108</v>
      </c>
      <c r="F34" s="226">
        <f t="shared" si="1"/>
        <v>3.59312490739369</v>
      </c>
    </row>
    <row r="35" s="121" customFormat="1" ht="17.5" customHeight="1" spans="1:6">
      <c r="A35" s="146" t="s">
        <v>78</v>
      </c>
      <c r="B35" s="182">
        <f>SUM(B36:B41)</f>
        <v>150737</v>
      </c>
      <c r="C35" s="182">
        <f>SUM(C36:C41)</f>
        <v>144642</v>
      </c>
      <c r="D35" s="187">
        <f>SUM(D36:D41)</f>
        <v>167128</v>
      </c>
      <c r="E35" s="229">
        <f t="shared" si="0"/>
        <v>0.108739062075005</v>
      </c>
      <c r="F35" s="224">
        <f t="shared" si="1"/>
        <v>0.155459686674686</v>
      </c>
    </row>
    <row r="36" s="121" customFormat="1" ht="17.5" customHeight="1" spans="1:6">
      <c r="A36" s="127" t="s">
        <v>79</v>
      </c>
      <c r="B36" s="190">
        <v>3296</v>
      </c>
      <c r="C36" s="190">
        <v>2176</v>
      </c>
      <c r="D36" s="190">
        <v>2176</v>
      </c>
      <c r="E36" s="227">
        <f t="shared" si="0"/>
        <v>-0.339805825242718</v>
      </c>
      <c r="F36" s="226">
        <f t="shared" si="1"/>
        <v>0</v>
      </c>
    </row>
    <row r="37" s="121" customFormat="1" ht="17.5" customHeight="1" spans="1:6">
      <c r="A37" s="127" t="s">
        <v>80</v>
      </c>
      <c r="B37" s="191">
        <v>123641</v>
      </c>
      <c r="C37" s="191">
        <v>113058</v>
      </c>
      <c r="D37" s="188">
        <v>126776</v>
      </c>
      <c r="E37" s="227">
        <f t="shared" si="0"/>
        <v>0.0253556668095534</v>
      </c>
      <c r="F37" s="226">
        <f t="shared" si="1"/>
        <v>0.121335951458543</v>
      </c>
    </row>
    <row r="38" s="121" customFormat="1" ht="17.5" customHeight="1" spans="1:6">
      <c r="A38" s="127" t="s">
        <v>81</v>
      </c>
      <c r="B38" s="191">
        <v>22539</v>
      </c>
      <c r="C38" s="191">
        <v>22000</v>
      </c>
      <c r="D38" s="188">
        <v>26867</v>
      </c>
      <c r="E38" s="227">
        <f t="shared" si="0"/>
        <v>0.192022716180842</v>
      </c>
      <c r="F38" s="226">
        <f t="shared" si="1"/>
        <v>0.221227272727273</v>
      </c>
    </row>
    <row r="39" s="121" customFormat="1" ht="17.5" customHeight="1" spans="1:6">
      <c r="A39" s="127" t="s">
        <v>82</v>
      </c>
      <c r="B39" s="184">
        <v>1261</v>
      </c>
      <c r="C39" s="184">
        <v>2235</v>
      </c>
      <c r="D39" s="188">
        <v>2589</v>
      </c>
      <c r="E39" s="227">
        <f t="shared" si="0"/>
        <v>1.05313243457573</v>
      </c>
      <c r="F39" s="226">
        <f t="shared" si="1"/>
        <v>0.158389261744966</v>
      </c>
    </row>
    <row r="40" s="121" customFormat="1" ht="17.5" customHeight="1" spans="1:6">
      <c r="A40" s="127" t="s">
        <v>83</v>
      </c>
      <c r="B40" s="184"/>
      <c r="C40" s="184">
        <v>5000</v>
      </c>
      <c r="D40" s="188">
        <v>8546</v>
      </c>
      <c r="E40" s="227" t="str">
        <f t="shared" si="0"/>
        <v/>
      </c>
      <c r="F40" s="226">
        <f t="shared" si="1"/>
        <v>0.7092</v>
      </c>
    </row>
    <row r="41" s="121" customFormat="1" ht="17.5" customHeight="1" spans="1:6">
      <c r="A41" s="127" t="s">
        <v>84</v>
      </c>
      <c r="B41" s="184"/>
      <c r="C41" s="184">
        <v>173</v>
      </c>
      <c r="D41" s="188">
        <v>174</v>
      </c>
      <c r="E41" s="227" t="str">
        <f t="shared" si="0"/>
        <v/>
      </c>
      <c r="F41" s="226">
        <f t="shared" si="1"/>
        <v>0.0057803468208093</v>
      </c>
    </row>
    <row r="42" s="121" customFormat="1" ht="17.5" customHeight="1" spans="1:6">
      <c r="A42" s="132" t="s">
        <v>85</v>
      </c>
      <c r="B42" s="182">
        <f>SUM(B30,B32,B35)</f>
        <v>200437</v>
      </c>
      <c r="C42" s="182">
        <f>SUM(C30,C32,C35)</f>
        <v>199245</v>
      </c>
      <c r="D42" s="182">
        <f>SUM(D30,D32,D35)</f>
        <v>270658</v>
      </c>
      <c r="E42" s="229">
        <f t="shared" si="0"/>
        <v>0.350339508174638</v>
      </c>
      <c r="F42" s="224">
        <f t="shared" si="1"/>
        <v>0.358418028055911</v>
      </c>
    </row>
    <row r="43" ht="18" customHeight="1" spans="1:6">
      <c r="A43" s="230"/>
      <c r="B43" s="230"/>
      <c r="C43" s="230"/>
      <c r="D43" s="230"/>
      <c r="E43" s="230"/>
      <c r="F43" s="230"/>
    </row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  <row r="80" ht="18.95" customHeight="1"/>
    <row r="81" ht="18.95" customHeight="1"/>
    <row r="82" ht="18.95" customHeight="1"/>
    <row r="83" ht="18.95" customHeight="1"/>
    <row r="84" ht="18.95" customHeight="1"/>
    <row r="85" ht="18.95" customHeight="1"/>
    <row r="86" ht="18.95" customHeight="1"/>
    <row r="87" ht="18.95" customHeight="1"/>
    <row r="88" ht="18.95" customHeight="1"/>
    <row r="89" ht="18.95" customHeight="1"/>
    <row r="90" ht="18.95" customHeight="1"/>
    <row r="91" ht="18.95" customHeight="1"/>
    <row r="92" ht="18.95" customHeight="1"/>
    <row r="93" ht="18.95" customHeight="1"/>
    <row r="94" ht="18.95" customHeight="1"/>
    <row r="95" ht="18.95" customHeight="1"/>
    <row r="96" ht="18.9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</sheetData>
  <mergeCells count="7">
    <mergeCell ref="A1:F1"/>
    <mergeCell ref="E2:F2"/>
    <mergeCell ref="C3:D3"/>
    <mergeCell ref="E3:F3"/>
    <mergeCell ref="A43:F43"/>
    <mergeCell ref="A3:A4"/>
    <mergeCell ref="B3:B4"/>
  </mergeCells>
  <conditionalFormatting sqref="A41">
    <cfRule type="expression" dxfId="0" priority="1" stopIfTrue="1">
      <formula>"len($A:$A)=3"</formula>
    </cfRule>
  </conditionalFormatting>
  <conditionalFormatting sqref="A5:A29 A31:A40">
    <cfRule type="expression" dxfId="0" priority="8" stopIfTrue="1">
      <formula>"len($A:$A)=3"</formula>
    </cfRule>
  </conditionalFormatting>
  <conditionalFormatting sqref="E7:E8 E13 E16:E17 E19:E27 E29:E35 E37:E42">
    <cfRule type="cellIs" dxfId="1" priority="6" stopIfTrue="1" operator="lessThan">
      <formula>0</formula>
    </cfRule>
    <cfRule type="cellIs" dxfId="2" priority="7" stopIfTrue="1" operator="greaterThan">
      <formula>5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5"/>
  <sheetViews>
    <sheetView showGridLines="0" showZeros="0" zoomScale="110" zoomScaleNormal="110" workbookViewId="0">
      <pane ySplit="4" topLeftCell="A5" activePane="bottomLeft" state="frozen"/>
      <selection/>
      <selection pane="bottomLeft" activeCell="A1" sqref="A1:F1"/>
    </sheetView>
  </sheetViews>
  <sheetFormatPr defaultColWidth="8.75" defaultRowHeight="14.25" outlineLevelCol="5"/>
  <cols>
    <col min="1" max="1" width="36.475" style="152" customWidth="1"/>
    <col min="2" max="2" width="10.7916666666667" style="152" customWidth="1"/>
    <col min="3" max="3" width="9.09166666666667" style="152" customWidth="1"/>
    <col min="4" max="4" width="8.175" style="152" customWidth="1"/>
    <col min="5" max="5" width="11.0166666666667" style="152" customWidth="1"/>
    <col min="6" max="6" width="10.9083333333333" style="193" customWidth="1"/>
    <col min="7" max="15" width="9" style="152"/>
    <col min="16" max="16384" width="8.75" style="152"/>
  </cols>
  <sheetData>
    <row r="1" ht="25" customHeight="1" spans="1:6">
      <c r="A1" s="209" t="s">
        <v>86</v>
      </c>
      <c r="B1" s="209"/>
      <c r="C1" s="209"/>
      <c r="D1" s="209"/>
      <c r="E1" s="209"/>
      <c r="F1" s="209"/>
    </row>
    <row r="2" spans="1:6">
      <c r="A2" s="210" t="s">
        <v>87</v>
      </c>
      <c r="B2" s="210"/>
      <c r="C2" s="210"/>
      <c r="D2" s="210"/>
      <c r="E2" s="211"/>
      <c r="F2" s="212" t="s">
        <v>39</v>
      </c>
    </row>
    <row r="3" s="117" customFormat="1" ht="18" customHeight="1" spans="1:6">
      <c r="A3" s="158" t="s">
        <v>40</v>
      </c>
      <c r="B3" s="79" t="s">
        <v>41</v>
      </c>
      <c r="C3" s="213" t="s">
        <v>42</v>
      </c>
      <c r="D3" s="214"/>
      <c r="E3" s="79" t="s">
        <v>43</v>
      </c>
      <c r="F3" s="79"/>
    </row>
    <row r="4" s="117" customFormat="1" ht="26" customHeight="1" spans="1:6">
      <c r="A4" s="158"/>
      <c r="B4" s="79"/>
      <c r="C4" s="79" t="s">
        <v>44</v>
      </c>
      <c r="D4" s="79" t="s">
        <v>45</v>
      </c>
      <c r="E4" s="79" t="s">
        <v>46</v>
      </c>
      <c r="F4" s="82" t="s">
        <v>47</v>
      </c>
    </row>
    <row r="5" s="118" customFormat="1" ht="17" customHeight="1" spans="1:6">
      <c r="A5" s="124" t="s">
        <v>88</v>
      </c>
      <c r="B5" s="160">
        <f>SUM(B6:B31)</f>
        <v>26098</v>
      </c>
      <c r="C5" s="160">
        <f>SUM(C6:C31)</f>
        <v>26621</v>
      </c>
      <c r="D5" s="160">
        <f>SUM(D6:D31)</f>
        <v>20085</v>
      </c>
      <c r="E5" s="215">
        <f>IF(B5&lt;&gt;0,D5/B5-1,"")</f>
        <v>-0.230400796995938</v>
      </c>
      <c r="F5" s="88">
        <f>IF(C5&lt;&gt;0,D5/C5-1,"")</f>
        <v>-0.245520453777093</v>
      </c>
    </row>
    <row r="6" s="118" customFormat="1" ht="17" customHeight="1" spans="1:6">
      <c r="A6" s="161" t="s">
        <v>89</v>
      </c>
      <c r="B6" s="160">
        <v>1113</v>
      </c>
      <c r="C6" s="160">
        <v>1059</v>
      </c>
      <c r="D6" s="160">
        <v>1018</v>
      </c>
      <c r="E6" s="215">
        <f t="shared" ref="E6:E44" si="0">IF(B6&lt;&gt;0,D6/B6-1,"")</f>
        <v>-0.0853548966756514</v>
      </c>
      <c r="F6" s="88">
        <f t="shared" ref="F6:F44" si="1">IF(C6&lt;&gt;0,D6/C6-1,"")</f>
        <v>-0.0387157695939566</v>
      </c>
    </row>
    <row r="7" s="118" customFormat="1" ht="17" customHeight="1" spans="1:6">
      <c r="A7" s="161" t="s">
        <v>90</v>
      </c>
      <c r="B7" s="160">
        <v>772</v>
      </c>
      <c r="C7" s="160">
        <v>806</v>
      </c>
      <c r="D7" s="160">
        <v>828</v>
      </c>
      <c r="E7" s="215">
        <f t="shared" si="0"/>
        <v>0.072538860103627</v>
      </c>
      <c r="F7" s="88">
        <f t="shared" si="1"/>
        <v>0.0272952853598014</v>
      </c>
    </row>
    <row r="8" s="118" customFormat="1" ht="17" customHeight="1" spans="1:6">
      <c r="A8" s="161" t="s">
        <v>91</v>
      </c>
      <c r="B8" s="160">
        <v>7866</v>
      </c>
      <c r="C8" s="160">
        <v>9105</v>
      </c>
      <c r="D8" s="160">
        <v>8301</v>
      </c>
      <c r="E8" s="215">
        <f t="shared" si="0"/>
        <v>0.055301296720061</v>
      </c>
      <c r="F8" s="88">
        <f t="shared" si="1"/>
        <v>-0.0883031301482702</v>
      </c>
    </row>
    <row r="9" s="118" customFormat="1" ht="17" customHeight="1" spans="1:6">
      <c r="A9" s="161" t="s">
        <v>92</v>
      </c>
      <c r="B9" s="160">
        <v>842</v>
      </c>
      <c r="C9" s="160">
        <v>1768</v>
      </c>
      <c r="D9" s="160">
        <v>523</v>
      </c>
      <c r="E9" s="215">
        <f t="shared" si="0"/>
        <v>-0.378859857482185</v>
      </c>
      <c r="F9" s="88">
        <f t="shared" si="1"/>
        <v>-0.704185520361991</v>
      </c>
    </row>
    <row r="10" s="118" customFormat="1" ht="17" customHeight="1" spans="1:6">
      <c r="A10" s="161" t="s">
        <v>93</v>
      </c>
      <c r="B10" s="160">
        <v>327</v>
      </c>
      <c r="C10" s="160">
        <v>403</v>
      </c>
      <c r="D10" s="160">
        <v>397</v>
      </c>
      <c r="E10" s="215">
        <f t="shared" si="0"/>
        <v>0.214067278287462</v>
      </c>
      <c r="F10" s="88">
        <f t="shared" si="1"/>
        <v>-0.0148883374689827</v>
      </c>
    </row>
    <row r="11" s="118" customFormat="1" ht="17" customHeight="1" spans="1:6">
      <c r="A11" s="161" t="s">
        <v>94</v>
      </c>
      <c r="B11" s="160">
        <v>1179</v>
      </c>
      <c r="C11" s="160">
        <v>1064</v>
      </c>
      <c r="D11" s="160">
        <v>1259</v>
      </c>
      <c r="E11" s="215">
        <f t="shared" si="0"/>
        <v>0.0678541136556403</v>
      </c>
      <c r="F11" s="88">
        <f t="shared" si="1"/>
        <v>0.183270676691729</v>
      </c>
    </row>
    <row r="12" s="118" customFormat="1" ht="17" customHeight="1" spans="1:6">
      <c r="A12" s="161" t="s">
        <v>95</v>
      </c>
      <c r="B12" s="160">
        <v>20</v>
      </c>
      <c r="C12" s="160">
        <v>200</v>
      </c>
      <c r="D12" s="160">
        <v>43</v>
      </c>
      <c r="E12" s="215">
        <f t="shared" si="0"/>
        <v>1.15</v>
      </c>
      <c r="F12" s="88">
        <f t="shared" si="1"/>
        <v>-0.785</v>
      </c>
    </row>
    <row r="13" s="118" customFormat="1" ht="17" customHeight="1" spans="1:6">
      <c r="A13" s="161" t="s">
        <v>96</v>
      </c>
      <c r="B13" s="160">
        <v>139</v>
      </c>
      <c r="C13" s="160">
        <v>120</v>
      </c>
      <c r="D13" s="160">
        <v>135</v>
      </c>
      <c r="E13" s="215">
        <f t="shared" si="0"/>
        <v>-0.0287769784172662</v>
      </c>
      <c r="F13" s="88">
        <f t="shared" si="1"/>
        <v>0.125</v>
      </c>
    </row>
    <row r="14" s="118" customFormat="1" ht="17" customHeight="1" spans="1:6">
      <c r="A14" s="161" t="s">
        <v>97</v>
      </c>
      <c r="B14" s="160"/>
      <c r="C14" s="160"/>
      <c r="D14" s="160"/>
      <c r="E14" s="215" t="str">
        <f t="shared" si="0"/>
        <v/>
      </c>
      <c r="F14" s="88" t="str">
        <f t="shared" si="1"/>
        <v/>
      </c>
    </row>
    <row r="15" s="118" customFormat="1" ht="17" customHeight="1" spans="1:6">
      <c r="A15" s="161" t="s">
        <v>98</v>
      </c>
      <c r="B15" s="160">
        <v>1552</v>
      </c>
      <c r="C15" s="160">
        <v>1230</v>
      </c>
      <c r="D15" s="160">
        <v>1437</v>
      </c>
      <c r="E15" s="215">
        <f t="shared" si="0"/>
        <v>-0.0740979381443299</v>
      </c>
      <c r="F15" s="88">
        <f t="shared" si="1"/>
        <v>0.168292682926829</v>
      </c>
    </row>
    <row r="16" s="118" customFormat="1" ht="17" customHeight="1" spans="1:6">
      <c r="A16" s="161" t="s">
        <v>99</v>
      </c>
      <c r="B16" s="160">
        <v>240</v>
      </c>
      <c r="C16" s="160">
        <v>234</v>
      </c>
      <c r="D16" s="160">
        <v>210</v>
      </c>
      <c r="E16" s="215">
        <f t="shared" si="0"/>
        <v>-0.125</v>
      </c>
      <c r="F16" s="88">
        <f t="shared" si="1"/>
        <v>-0.102564102564103</v>
      </c>
    </row>
    <row r="17" s="118" customFormat="1" ht="17" customHeight="1" spans="1:6">
      <c r="A17" s="161" t="s">
        <v>100</v>
      </c>
      <c r="B17" s="160"/>
      <c r="C17" s="160"/>
      <c r="D17" s="160"/>
      <c r="E17" s="215" t="str">
        <f t="shared" si="0"/>
        <v/>
      </c>
      <c r="F17" s="88" t="str">
        <f t="shared" si="1"/>
        <v/>
      </c>
    </row>
    <row r="18" s="118" customFormat="1" ht="17" customHeight="1" spans="1:6">
      <c r="A18" s="161" t="s">
        <v>101</v>
      </c>
      <c r="B18" s="160"/>
      <c r="C18" s="160"/>
      <c r="D18" s="160"/>
      <c r="E18" s="215" t="str">
        <f t="shared" si="0"/>
        <v/>
      </c>
      <c r="F18" s="88" t="str">
        <f t="shared" si="1"/>
        <v/>
      </c>
    </row>
    <row r="19" s="118" customFormat="1" ht="17" customHeight="1" spans="1:6">
      <c r="A19" s="161" t="s">
        <v>102</v>
      </c>
      <c r="B19" s="160"/>
      <c r="C19" s="160"/>
      <c r="D19" s="160"/>
      <c r="E19" s="215" t="str">
        <f t="shared" si="0"/>
        <v/>
      </c>
      <c r="F19" s="88" t="str">
        <f t="shared" si="1"/>
        <v/>
      </c>
    </row>
    <row r="20" s="118" customFormat="1" ht="17" customHeight="1" spans="1:6">
      <c r="A20" s="161" t="s">
        <v>103</v>
      </c>
      <c r="B20" s="160">
        <v>214</v>
      </c>
      <c r="C20" s="160">
        <v>166</v>
      </c>
      <c r="D20" s="160">
        <v>168</v>
      </c>
      <c r="E20" s="215">
        <f t="shared" si="0"/>
        <v>-0.214953271028037</v>
      </c>
      <c r="F20" s="88">
        <f t="shared" si="1"/>
        <v>0.0120481927710843</v>
      </c>
    </row>
    <row r="21" s="118" customFormat="1" ht="17" customHeight="1" spans="1:6">
      <c r="A21" s="161" t="s">
        <v>104</v>
      </c>
      <c r="B21" s="160"/>
      <c r="C21" s="160"/>
      <c r="D21" s="160"/>
      <c r="E21" s="215" t="str">
        <f t="shared" si="0"/>
        <v/>
      </c>
      <c r="F21" s="88" t="str">
        <f t="shared" si="1"/>
        <v/>
      </c>
    </row>
    <row r="22" s="118" customFormat="1" ht="17" customHeight="1" spans="1:6">
      <c r="A22" s="161" t="s">
        <v>105</v>
      </c>
      <c r="B22" s="160">
        <v>76</v>
      </c>
      <c r="C22" s="160">
        <v>82</v>
      </c>
      <c r="D22" s="160">
        <v>81</v>
      </c>
      <c r="E22" s="215">
        <f t="shared" si="0"/>
        <v>0.0657894736842106</v>
      </c>
      <c r="F22" s="88">
        <f t="shared" si="1"/>
        <v>-0.0121951219512195</v>
      </c>
    </row>
    <row r="23" s="118" customFormat="1" ht="17" customHeight="1" spans="1:6">
      <c r="A23" s="161" t="s">
        <v>106</v>
      </c>
      <c r="B23" s="160">
        <v>153</v>
      </c>
      <c r="C23" s="160">
        <v>157</v>
      </c>
      <c r="D23" s="160">
        <v>141</v>
      </c>
      <c r="E23" s="215">
        <f t="shared" si="0"/>
        <v>-0.0784313725490197</v>
      </c>
      <c r="F23" s="88">
        <f t="shared" si="1"/>
        <v>-0.101910828025478</v>
      </c>
    </row>
    <row r="24" s="118" customFormat="1" ht="17" customHeight="1" spans="1:6">
      <c r="A24" s="161" t="s">
        <v>107</v>
      </c>
      <c r="B24" s="160">
        <v>498</v>
      </c>
      <c r="C24" s="160">
        <v>492</v>
      </c>
      <c r="D24" s="160">
        <v>550</v>
      </c>
      <c r="E24" s="215">
        <f t="shared" si="0"/>
        <v>0.104417670682731</v>
      </c>
      <c r="F24" s="88">
        <f t="shared" si="1"/>
        <v>0.117886178861789</v>
      </c>
    </row>
    <row r="25" s="118" customFormat="1" ht="17" customHeight="1" spans="1:6">
      <c r="A25" s="164" t="s">
        <v>108</v>
      </c>
      <c r="B25" s="160">
        <v>2035</v>
      </c>
      <c r="C25" s="160">
        <v>2053</v>
      </c>
      <c r="D25" s="160">
        <v>1949</v>
      </c>
      <c r="E25" s="215">
        <f t="shared" si="0"/>
        <v>-0.0422604422604422</v>
      </c>
      <c r="F25" s="88">
        <f t="shared" si="1"/>
        <v>-0.0506575742815392</v>
      </c>
    </row>
    <row r="26" s="118" customFormat="1" ht="17" customHeight="1" spans="1:6">
      <c r="A26" s="162" t="s">
        <v>109</v>
      </c>
      <c r="B26" s="160">
        <v>752</v>
      </c>
      <c r="C26" s="160">
        <v>733</v>
      </c>
      <c r="D26" s="160">
        <v>688</v>
      </c>
      <c r="E26" s="215">
        <f t="shared" si="0"/>
        <v>-0.0851063829787234</v>
      </c>
      <c r="F26" s="88">
        <f t="shared" si="1"/>
        <v>-0.0613915416098226</v>
      </c>
    </row>
    <row r="27" s="118" customFormat="1" ht="17" customHeight="1" spans="1:6">
      <c r="A27" s="162" t="s">
        <v>110</v>
      </c>
      <c r="B27" s="160">
        <v>259</v>
      </c>
      <c r="C27" s="160">
        <v>268</v>
      </c>
      <c r="D27" s="160">
        <v>220</v>
      </c>
      <c r="E27" s="215">
        <f t="shared" si="0"/>
        <v>-0.150579150579151</v>
      </c>
      <c r="F27" s="88">
        <f t="shared" si="1"/>
        <v>-0.17910447761194</v>
      </c>
    </row>
    <row r="28" s="118" customFormat="1" ht="17" customHeight="1" spans="1:6">
      <c r="A28" s="162" t="s">
        <v>111</v>
      </c>
      <c r="B28" s="160">
        <v>177</v>
      </c>
      <c r="C28" s="160">
        <v>133</v>
      </c>
      <c r="D28" s="160">
        <v>131</v>
      </c>
      <c r="E28" s="215">
        <f t="shared" si="0"/>
        <v>-0.259887005649718</v>
      </c>
      <c r="F28" s="88">
        <f t="shared" si="1"/>
        <v>-0.0150375939849624</v>
      </c>
    </row>
    <row r="29" s="118" customFormat="1" ht="17" customHeight="1" spans="1:6">
      <c r="A29" s="162" t="s">
        <v>112</v>
      </c>
      <c r="B29" s="160">
        <v>2</v>
      </c>
      <c r="C29" s="160"/>
      <c r="D29" s="160">
        <v>2</v>
      </c>
      <c r="E29" s="215">
        <f t="shared" si="0"/>
        <v>0</v>
      </c>
      <c r="F29" s="88" t="str">
        <f t="shared" si="1"/>
        <v/>
      </c>
    </row>
    <row r="30" s="118" customFormat="1" ht="17" customHeight="1" spans="1:6">
      <c r="A30" s="162" t="s">
        <v>113</v>
      </c>
      <c r="B30" s="160">
        <v>999</v>
      </c>
      <c r="C30" s="160">
        <v>898</v>
      </c>
      <c r="D30" s="160">
        <v>879</v>
      </c>
      <c r="E30" s="215">
        <f t="shared" si="0"/>
        <v>-0.12012012012012</v>
      </c>
      <c r="F30" s="88">
        <f t="shared" si="1"/>
        <v>-0.0211581291759465</v>
      </c>
    </row>
    <row r="31" s="118" customFormat="1" ht="17" customHeight="1" spans="1:6">
      <c r="A31" s="161" t="s">
        <v>114</v>
      </c>
      <c r="B31" s="160">
        <v>6883</v>
      </c>
      <c r="C31" s="160">
        <v>5650</v>
      </c>
      <c r="D31" s="160">
        <v>1125</v>
      </c>
      <c r="E31" s="215">
        <f t="shared" si="0"/>
        <v>-0.836553828272556</v>
      </c>
      <c r="F31" s="88">
        <f t="shared" si="1"/>
        <v>-0.800884955752212</v>
      </c>
    </row>
    <row r="32" s="118" customFormat="1" ht="17" customHeight="1" spans="1:6">
      <c r="A32" s="124" t="s">
        <v>115</v>
      </c>
      <c r="B32" s="160">
        <v>350</v>
      </c>
      <c r="C32" s="160">
        <v>250</v>
      </c>
      <c r="D32" s="160">
        <v>228</v>
      </c>
      <c r="E32" s="215">
        <f t="shared" si="0"/>
        <v>-0.348571428571429</v>
      </c>
      <c r="F32" s="88">
        <f t="shared" si="1"/>
        <v>-0.088</v>
      </c>
    </row>
    <row r="33" s="118" customFormat="1" ht="17" customHeight="1" spans="1:6">
      <c r="A33" s="124" t="s">
        <v>116</v>
      </c>
      <c r="B33" s="160">
        <f>SUM(B34:B39)</f>
        <v>6509</v>
      </c>
      <c r="C33" s="160">
        <f>SUM(C34:C39)</f>
        <v>4811</v>
      </c>
      <c r="D33" s="160">
        <f>SUM(D34:D39)</f>
        <v>5978</v>
      </c>
      <c r="E33" s="215">
        <f t="shared" si="0"/>
        <v>-0.0815793516669228</v>
      </c>
      <c r="F33" s="88">
        <f t="shared" si="1"/>
        <v>0.242569112450634</v>
      </c>
    </row>
    <row r="34" s="118" customFormat="1" ht="17" customHeight="1" spans="1:6">
      <c r="A34" s="161" t="s">
        <v>117</v>
      </c>
      <c r="B34" s="160"/>
      <c r="C34" s="160"/>
      <c r="D34" s="160"/>
      <c r="E34" s="215" t="str">
        <f t="shared" si="0"/>
        <v/>
      </c>
      <c r="F34" s="88" t="str">
        <f t="shared" si="1"/>
        <v/>
      </c>
    </row>
    <row r="35" s="118" customFormat="1" ht="17" customHeight="1" spans="1:6">
      <c r="A35" s="161" t="s">
        <v>118</v>
      </c>
      <c r="B35" s="160">
        <v>5586</v>
      </c>
      <c r="C35" s="160">
        <v>4148</v>
      </c>
      <c r="D35" s="160">
        <v>5058</v>
      </c>
      <c r="E35" s="215">
        <f t="shared" si="0"/>
        <v>-0.0945220193340494</v>
      </c>
      <c r="F35" s="88">
        <f t="shared" si="1"/>
        <v>0.219382835101254</v>
      </c>
    </row>
    <row r="36" s="118" customFormat="1" ht="17" customHeight="1" spans="1:6">
      <c r="A36" s="161" t="s">
        <v>119</v>
      </c>
      <c r="B36" s="160">
        <v>47</v>
      </c>
      <c r="C36" s="160">
        <v>26</v>
      </c>
      <c r="D36" s="160">
        <v>36</v>
      </c>
      <c r="E36" s="215">
        <f t="shared" si="0"/>
        <v>-0.234042553191489</v>
      </c>
      <c r="F36" s="88">
        <f t="shared" si="1"/>
        <v>0.384615384615385</v>
      </c>
    </row>
    <row r="37" s="118" customFormat="1" ht="17" customHeight="1" spans="1:6">
      <c r="A37" s="161" t="s">
        <v>120</v>
      </c>
      <c r="B37" s="160">
        <v>72</v>
      </c>
      <c r="C37" s="160"/>
      <c r="D37" s="160">
        <v>70</v>
      </c>
      <c r="E37" s="215">
        <f t="shared" si="0"/>
        <v>-0.0277777777777778</v>
      </c>
      <c r="F37" s="88" t="str">
        <f t="shared" si="1"/>
        <v/>
      </c>
    </row>
    <row r="38" s="118" customFormat="1" ht="17" customHeight="1" spans="1:6">
      <c r="A38" s="161" t="s">
        <v>121</v>
      </c>
      <c r="B38" s="160">
        <v>787</v>
      </c>
      <c r="C38" s="160">
        <v>637</v>
      </c>
      <c r="D38" s="160">
        <v>749</v>
      </c>
      <c r="E38" s="215">
        <f t="shared" si="0"/>
        <v>-0.048284625158831</v>
      </c>
      <c r="F38" s="88">
        <f t="shared" si="1"/>
        <v>0.175824175824176</v>
      </c>
    </row>
    <row r="39" s="118" customFormat="1" ht="17" customHeight="1" spans="1:6">
      <c r="A39" s="161" t="s">
        <v>122</v>
      </c>
      <c r="B39" s="163">
        <v>17</v>
      </c>
      <c r="C39" s="163"/>
      <c r="D39" s="163">
        <v>65</v>
      </c>
      <c r="E39" s="215">
        <f t="shared" si="0"/>
        <v>2.82352941176471</v>
      </c>
      <c r="F39" s="88" t="str">
        <f t="shared" si="1"/>
        <v/>
      </c>
    </row>
    <row r="40" s="118" customFormat="1" ht="17" customHeight="1" spans="1:6">
      <c r="A40" s="164" t="s">
        <v>123</v>
      </c>
      <c r="B40" s="160">
        <f>SUM(B41:B48)</f>
        <v>32539</v>
      </c>
      <c r="C40" s="160">
        <f>SUM(C41:C48)</f>
        <v>32691</v>
      </c>
      <c r="D40" s="160">
        <f>SUM(D41:D48)</f>
        <v>34299</v>
      </c>
      <c r="E40" s="215">
        <f t="shared" si="0"/>
        <v>0.0540889394265343</v>
      </c>
      <c r="F40" s="88">
        <f t="shared" si="1"/>
        <v>0.0491878498669358</v>
      </c>
    </row>
    <row r="41" s="118" customFormat="1" ht="17" customHeight="1" spans="1:6">
      <c r="A41" s="161" t="s">
        <v>124</v>
      </c>
      <c r="B41" s="160">
        <v>332</v>
      </c>
      <c r="C41" s="160">
        <v>477</v>
      </c>
      <c r="D41" s="160">
        <v>250</v>
      </c>
      <c r="E41" s="215">
        <f t="shared" si="0"/>
        <v>-0.246987951807229</v>
      </c>
      <c r="F41" s="88">
        <f t="shared" si="1"/>
        <v>-0.475890985324948</v>
      </c>
    </row>
    <row r="42" ht="17" customHeight="1" spans="1:6">
      <c r="A42" s="161" t="s">
        <v>125</v>
      </c>
      <c r="B42" s="160">
        <v>30926</v>
      </c>
      <c r="C42" s="160">
        <v>31051</v>
      </c>
      <c r="D42" s="160">
        <v>32895</v>
      </c>
      <c r="E42" s="215">
        <f t="shared" si="0"/>
        <v>0.0636681109745845</v>
      </c>
      <c r="F42" s="88">
        <f t="shared" si="1"/>
        <v>0.0593861711378056</v>
      </c>
    </row>
    <row r="43" ht="17" customHeight="1" spans="1:6">
      <c r="A43" s="161" t="s">
        <v>126</v>
      </c>
      <c r="B43" s="160">
        <v>576</v>
      </c>
      <c r="C43" s="160">
        <v>373</v>
      </c>
      <c r="D43" s="160">
        <v>468</v>
      </c>
      <c r="E43" s="215">
        <f t="shared" si="0"/>
        <v>-0.1875</v>
      </c>
      <c r="F43" s="88">
        <f t="shared" si="1"/>
        <v>0.254691689008043</v>
      </c>
    </row>
    <row r="44" ht="17" customHeight="1" spans="1:6">
      <c r="A44" s="161" t="s">
        <v>127</v>
      </c>
      <c r="B44" s="160"/>
      <c r="C44" s="160"/>
      <c r="D44" s="160"/>
      <c r="E44" s="215" t="str">
        <f t="shared" si="0"/>
        <v/>
      </c>
      <c r="F44" s="88" t="str">
        <f t="shared" si="1"/>
        <v/>
      </c>
    </row>
    <row r="45" ht="17" customHeight="1" spans="1:6">
      <c r="A45" s="161" t="s">
        <v>128</v>
      </c>
      <c r="B45" s="160">
        <v>58</v>
      </c>
      <c r="C45" s="160">
        <v>58</v>
      </c>
      <c r="D45" s="160">
        <v>50</v>
      </c>
      <c r="E45" s="215">
        <f t="shared" ref="E45:E84" si="2">IF(B45&lt;&gt;0,D45/B45-1,"")</f>
        <v>-0.137931034482759</v>
      </c>
      <c r="F45" s="88">
        <f t="shared" ref="F45:F84" si="3">IF(C45&lt;&gt;0,D45/C45-1,"")</f>
        <v>-0.137931034482759</v>
      </c>
    </row>
    <row r="46" ht="17" customHeight="1" spans="1:6">
      <c r="A46" s="161" t="s">
        <v>129</v>
      </c>
      <c r="B46" s="160">
        <v>647</v>
      </c>
      <c r="C46" s="160">
        <v>732</v>
      </c>
      <c r="D46" s="160">
        <v>636</v>
      </c>
      <c r="E46" s="215">
        <f t="shared" si="2"/>
        <v>-0.0170015455950541</v>
      </c>
      <c r="F46" s="88">
        <f t="shared" si="3"/>
        <v>-0.131147540983607</v>
      </c>
    </row>
    <row r="47" ht="17" customHeight="1" spans="1:6">
      <c r="A47" s="161" t="s">
        <v>130</v>
      </c>
      <c r="B47" s="160"/>
      <c r="C47" s="160"/>
      <c r="D47" s="160"/>
      <c r="E47" s="215" t="str">
        <f t="shared" si="2"/>
        <v/>
      </c>
      <c r="F47" s="88" t="str">
        <f t="shared" si="3"/>
        <v/>
      </c>
    </row>
    <row r="48" ht="17" customHeight="1" spans="1:6">
      <c r="A48" s="161" t="s">
        <v>131</v>
      </c>
      <c r="B48" s="160"/>
      <c r="C48" s="160"/>
      <c r="D48" s="160"/>
      <c r="E48" s="215" t="str">
        <f t="shared" si="2"/>
        <v/>
      </c>
      <c r="F48" s="88" t="str">
        <f t="shared" si="3"/>
        <v/>
      </c>
    </row>
    <row r="49" ht="17" customHeight="1" spans="1:6">
      <c r="A49" s="164" t="s">
        <v>132</v>
      </c>
      <c r="B49" s="160">
        <f>SUM(B50:B59)</f>
        <v>1046</v>
      </c>
      <c r="C49" s="160">
        <f>SUM(C50:C59)</f>
        <v>978</v>
      </c>
      <c r="D49" s="160">
        <f>SUM(D50:D59)</f>
        <v>1238</v>
      </c>
      <c r="E49" s="215">
        <f t="shared" si="2"/>
        <v>0.183556405353728</v>
      </c>
      <c r="F49" s="88">
        <f t="shared" si="3"/>
        <v>0.265848670756646</v>
      </c>
    </row>
    <row r="50" ht="17" customHeight="1" spans="1:6">
      <c r="A50" s="161" t="s">
        <v>133</v>
      </c>
      <c r="B50" s="160">
        <v>865</v>
      </c>
      <c r="C50" s="160">
        <v>876</v>
      </c>
      <c r="D50" s="160">
        <v>1092</v>
      </c>
      <c r="E50" s="215">
        <f t="shared" si="2"/>
        <v>0.26242774566474</v>
      </c>
      <c r="F50" s="88">
        <f t="shared" si="3"/>
        <v>0.246575342465754</v>
      </c>
    </row>
    <row r="51" ht="17" customHeight="1" spans="1:6">
      <c r="A51" s="161" t="s">
        <v>134</v>
      </c>
      <c r="B51" s="160"/>
      <c r="C51" s="160"/>
      <c r="D51" s="160"/>
      <c r="E51" s="215" t="str">
        <f t="shared" si="2"/>
        <v/>
      </c>
      <c r="F51" s="88" t="str">
        <f t="shared" si="3"/>
        <v/>
      </c>
    </row>
    <row r="52" ht="17" customHeight="1" spans="1:6">
      <c r="A52" s="161" t="s">
        <v>135</v>
      </c>
      <c r="B52" s="160"/>
      <c r="C52" s="160"/>
      <c r="D52" s="160"/>
      <c r="E52" s="215" t="str">
        <f t="shared" si="2"/>
        <v/>
      </c>
      <c r="F52" s="88" t="str">
        <f t="shared" si="3"/>
        <v/>
      </c>
    </row>
    <row r="53" ht="17" customHeight="1" spans="1:6">
      <c r="A53" s="161" t="s">
        <v>136</v>
      </c>
      <c r="B53" s="160">
        <v>68</v>
      </c>
      <c r="C53" s="160">
        <v>70</v>
      </c>
      <c r="D53" s="160">
        <v>9</v>
      </c>
      <c r="E53" s="215">
        <f t="shared" si="2"/>
        <v>-0.867647058823529</v>
      </c>
      <c r="F53" s="88">
        <f t="shared" si="3"/>
        <v>-0.871428571428571</v>
      </c>
    </row>
    <row r="54" ht="17" customHeight="1" spans="1:6">
      <c r="A54" s="161" t="s">
        <v>137</v>
      </c>
      <c r="B54" s="160"/>
      <c r="C54" s="160"/>
      <c r="D54" s="160"/>
      <c r="E54" s="215" t="str">
        <f t="shared" si="2"/>
        <v/>
      </c>
      <c r="F54" s="88" t="str">
        <f t="shared" si="3"/>
        <v/>
      </c>
    </row>
    <row r="55" ht="17" customHeight="1" spans="1:6">
      <c r="A55" s="161" t="s">
        <v>138</v>
      </c>
      <c r="B55" s="160"/>
      <c r="C55" s="160"/>
      <c r="D55" s="160"/>
      <c r="E55" s="215" t="str">
        <f t="shared" si="2"/>
        <v/>
      </c>
      <c r="F55" s="88" t="str">
        <f t="shared" si="3"/>
        <v/>
      </c>
    </row>
    <row r="56" ht="17" customHeight="1" spans="1:6">
      <c r="A56" s="166" t="s">
        <v>139</v>
      </c>
      <c r="B56" s="216">
        <v>103</v>
      </c>
      <c r="C56" s="216">
        <v>32</v>
      </c>
      <c r="D56" s="216">
        <v>111</v>
      </c>
      <c r="E56" s="215">
        <f t="shared" si="2"/>
        <v>0.0776699029126213</v>
      </c>
      <c r="F56" s="88">
        <f t="shared" si="3"/>
        <v>2.46875</v>
      </c>
    </row>
    <row r="57" ht="17" customHeight="1" spans="1:6">
      <c r="A57" s="166" t="s">
        <v>140</v>
      </c>
      <c r="B57" s="216"/>
      <c r="C57" s="216"/>
      <c r="D57" s="216"/>
      <c r="E57" s="215" t="str">
        <f t="shared" si="2"/>
        <v/>
      </c>
      <c r="F57" s="88" t="str">
        <f t="shared" si="3"/>
        <v/>
      </c>
    </row>
    <row r="58" ht="17" customHeight="1" spans="1:6">
      <c r="A58" s="166" t="s">
        <v>141</v>
      </c>
      <c r="B58" s="216"/>
      <c r="C58" s="216"/>
      <c r="D58" s="216"/>
      <c r="E58" s="215" t="str">
        <f t="shared" si="2"/>
        <v/>
      </c>
      <c r="F58" s="88" t="str">
        <f t="shared" si="3"/>
        <v/>
      </c>
    </row>
    <row r="59" ht="17" customHeight="1" spans="1:6">
      <c r="A59" s="166" t="s">
        <v>142</v>
      </c>
      <c r="B59" s="216">
        <v>10</v>
      </c>
      <c r="C59" s="216"/>
      <c r="D59" s="216">
        <v>26</v>
      </c>
      <c r="E59" s="215">
        <f t="shared" si="2"/>
        <v>1.6</v>
      </c>
      <c r="F59" s="88" t="str">
        <f t="shared" si="3"/>
        <v/>
      </c>
    </row>
    <row r="60" ht="17" customHeight="1" spans="1:6">
      <c r="A60" s="164" t="s">
        <v>143</v>
      </c>
      <c r="B60" s="160">
        <f>SUM(B61:B66)</f>
        <v>3192</v>
      </c>
      <c r="C60" s="160">
        <f>SUM(C61:C66)</f>
        <v>1237</v>
      </c>
      <c r="D60" s="160">
        <f>SUM(D61:D66)</f>
        <v>2297</v>
      </c>
      <c r="E60" s="215">
        <f t="shared" si="2"/>
        <v>-0.280388471177945</v>
      </c>
      <c r="F60" s="88">
        <f t="shared" si="3"/>
        <v>0.856911883589329</v>
      </c>
    </row>
    <row r="61" ht="17" customHeight="1" spans="1:6">
      <c r="A61" s="161" t="s">
        <v>144</v>
      </c>
      <c r="B61" s="160">
        <v>2367</v>
      </c>
      <c r="C61" s="160">
        <v>823</v>
      </c>
      <c r="D61" s="160">
        <v>1735</v>
      </c>
      <c r="E61" s="215">
        <f t="shared" si="2"/>
        <v>-0.267004647232784</v>
      </c>
      <c r="F61" s="88">
        <f t="shared" si="3"/>
        <v>1.10814094775213</v>
      </c>
    </row>
    <row r="62" ht="17" customHeight="1" spans="1:6">
      <c r="A62" s="161" t="s">
        <v>145</v>
      </c>
      <c r="B62" s="160">
        <v>29</v>
      </c>
      <c r="C62" s="160">
        <v>5</v>
      </c>
      <c r="D62" s="160">
        <v>89</v>
      </c>
      <c r="E62" s="215">
        <f t="shared" si="2"/>
        <v>2.06896551724138</v>
      </c>
      <c r="F62" s="88">
        <f t="shared" si="3"/>
        <v>16.8</v>
      </c>
    </row>
    <row r="63" ht="17" customHeight="1" spans="1:6">
      <c r="A63" s="161" t="s">
        <v>146</v>
      </c>
      <c r="B63" s="160">
        <v>5</v>
      </c>
      <c r="C63" s="160"/>
      <c r="D63" s="160">
        <v>48</v>
      </c>
      <c r="E63" s="215">
        <f t="shared" si="2"/>
        <v>8.6</v>
      </c>
      <c r="F63" s="88" t="str">
        <f t="shared" si="3"/>
        <v/>
      </c>
    </row>
    <row r="64" ht="17" customHeight="1" spans="1:6">
      <c r="A64" s="161" t="s">
        <v>147</v>
      </c>
      <c r="B64" s="160"/>
      <c r="C64" s="160">
        <v>379</v>
      </c>
      <c r="D64" s="160"/>
      <c r="E64" s="215" t="str">
        <f t="shared" si="2"/>
        <v/>
      </c>
      <c r="F64" s="88">
        <f t="shared" si="3"/>
        <v>-1</v>
      </c>
    </row>
    <row r="65" ht="17" customHeight="1" spans="1:6">
      <c r="A65" s="161" t="s">
        <v>148</v>
      </c>
      <c r="B65" s="160">
        <v>723</v>
      </c>
      <c r="C65" s="160"/>
      <c r="D65" s="160">
        <v>355</v>
      </c>
      <c r="E65" s="215">
        <f t="shared" si="2"/>
        <v>-0.508990318118949</v>
      </c>
      <c r="F65" s="88" t="str">
        <f t="shared" si="3"/>
        <v/>
      </c>
    </row>
    <row r="66" ht="17" customHeight="1" spans="1:6">
      <c r="A66" s="161" t="s">
        <v>149</v>
      </c>
      <c r="B66" s="160">
        <v>68</v>
      </c>
      <c r="C66" s="160">
        <v>30</v>
      </c>
      <c r="D66" s="160">
        <v>70</v>
      </c>
      <c r="E66" s="215">
        <f t="shared" si="2"/>
        <v>0.0294117647058822</v>
      </c>
      <c r="F66" s="88">
        <f t="shared" si="3"/>
        <v>1.33333333333333</v>
      </c>
    </row>
    <row r="67" ht="17" customHeight="1" spans="1:6">
      <c r="A67" s="164" t="s">
        <v>150</v>
      </c>
      <c r="B67" s="160">
        <f>SUM(B68:B87)</f>
        <v>30687</v>
      </c>
      <c r="C67" s="160">
        <f>SUM(C68:C87)</f>
        <v>31717</v>
      </c>
      <c r="D67" s="160">
        <f>SUM(D68:D87)</f>
        <v>33787</v>
      </c>
      <c r="E67" s="215">
        <f t="shared" si="2"/>
        <v>0.101019975885554</v>
      </c>
      <c r="F67" s="88">
        <f t="shared" si="3"/>
        <v>0.0652646845540246</v>
      </c>
    </row>
    <row r="68" ht="17" customHeight="1" spans="1:6">
      <c r="A68" s="161" t="s">
        <v>151</v>
      </c>
      <c r="B68" s="160">
        <v>1006</v>
      </c>
      <c r="C68" s="160">
        <v>1029</v>
      </c>
      <c r="D68" s="160">
        <v>1087</v>
      </c>
      <c r="E68" s="215">
        <f t="shared" si="2"/>
        <v>0.08051689860835</v>
      </c>
      <c r="F68" s="88">
        <f t="shared" si="3"/>
        <v>0.0563654033041787</v>
      </c>
    </row>
    <row r="69" ht="17" customHeight="1" spans="1:6">
      <c r="A69" s="161" t="s">
        <v>152</v>
      </c>
      <c r="B69" s="160">
        <v>559</v>
      </c>
      <c r="C69" s="160">
        <v>426</v>
      </c>
      <c r="D69" s="160">
        <v>476</v>
      </c>
      <c r="E69" s="215">
        <f t="shared" si="2"/>
        <v>-0.148479427549195</v>
      </c>
      <c r="F69" s="88">
        <f t="shared" si="3"/>
        <v>0.117370892018779</v>
      </c>
    </row>
    <row r="70" ht="17" customHeight="1" spans="1:6">
      <c r="A70" s="161" t="s">
        <v>153</v>
      </c>
      <c r="B70" s="160"/>
      <c r="C70" s="160"/>
      <c r="D70" s="160"/>
      <c r="E70" s="215" t="str">
        <f t="shared" si="2"/>
        <v/>
      </c>
      <c r="F70" s="88" t="str">
        <f t="shared" si="3"/>
        <v/>
      </c>
    </row>
    <row r="71" ht="17" customHeight="1" spans="1:6">
      <c r="A71" s="161" t="s">
        <v>154</v>
      </c>
      <c r="B71" s="160">
        <v>12589</v>
      </c>
      <c r="C71" s="160">
        <v>14089</v>
      </c>
      <c r="D71" s="160">
        <v>13615</v>
      </c>
      <c r="E71" s="215">
        <f t="shared" si="2"/>
        <v>0.0814997219795059</v>
      </c>
      <c r="F71" s="88">
        <f t="shared" si="3"/>
        <v>-0.0336432677975725</v>
      </c>
    </row>
    <row r="72" ht="17" customHeight="1" spans="1:6">
      <c r="A72" s="161" t="s">
        <v>155</v>
      </c>
      <c r="B72" s="160"/>
      <c r="C72" s="160">
        <v>7</v>
      </c>
      <c r="D72" s="160"/>
      <c r="E72" s="215" t="str">
        <f t="shared" si="2"/>
        <v/>
      </c>
      <c r="F72" s="88">
        <f t="shared" si="3"/>
        <v>-1</v>
      </c>
    </row>
    <row r="73" ht="17" customHeight="1" spans="1:6">
      <c r="A73" s="161" t="s">
        <v>156</v>
      </c>
      <c r="B73" s="160">
        <v>1718</v>
      </c>
      <c r="C73" s="160">
        <v>1800</v>
      </c>
      <c r="D73" s="160">
        <v>1561</v>
      </c>
      <c r="E73" s="215">
        <f t="shared" si="2"/>
        <v>-0.0913853317811408</v>
      </c>
      <c r="F73" s="88">
        <f t="shared" si="3"/>
        <v>-0.132777777777778</v>
      </c>
    </row>
    <row r="74" ht="17" customHeight="1" spans="1:6">
      <c r="A74" s="161" t="s">
        <v>157</v>
      </c>
      <c r="B74" s="160">
        <v>1956</v>
      </c>
      <c r="C74" s="160">
        <v>2000</v>
      </c>
      <c r="D74" s="160">
        <v>2609</v>
      </c>
      <c r="E74" s="215">
        <f t="shared" si="2"/>
        <v>0.333844580777096</v>
      </c>
      <c r="F74" s="88">
        <f t="shared" si="3"/>
        <v>0.3045</v>
      </c>
    </row>
    <row r="75" ht="17" customHeight="1" spans="1:6">
      <c r="A75" s="161" t="s">
        <v>158</v>
      </c>
      <c r="B75" s="160">
        <v>126</v>
      </c>
      <c r="C75" s="160">
        <v>120</v>
      </c>
      <c r="D75" s="160">
        <v>195</v>
      </c>
      <c r="E75" s="215">
        <f t="shared" si="2"/>
        <v>0.547619047619048</v>
      </c>
      <c r="F75" s="88">
        <f t="shared" si="3"/>
        <v>0.625</v>
      </c>
    </row>
    <row r="76" ht="17" customHeight="1" spans="1:6">
      <c r="A76" s="161" t="s">
        <v>159</v>
      </c>
      <c r="B76" s="160">
        <v>2041</v>
      </c>
      <c r="C76" s="160">
        <v>1964</v>
      </c>
      <c r="D76" s="160">
        <v>3019</v>
      </c>
      <c r="E76" s="215">
        <f t="shared" si="2"/>
        <v>0.479176874081333</v>
      </c>
      <c r="F76" s="88">
        <f t="shared" si="3"/>
        <v>0.537169042769857</v>
      </c>
    </row>
    <row r="77" ht="17" customHeight="1" spans="1:6">
      <c r="A77" s="161" t="s">
        <v>160</v>
      </c>
      <c r="B77" s="160">
        <v>817</v>
      </c>
      <c r="C77" s="160">
        <v>790</v>
      </c>
      <c r="D77" s="160">
        <v>898</v>
      </c>
      <c r="E77" s="215">
        <f t="shared" si="2"/>
        <v>0.0991432068543452</v>
      </c>
      <c r="F77" s="88">
        <f t="shared" si="3"/>
        <v>0.136708860759494</v>
      </c>
    </row>
    <row r="78" ht="17" customHeight="1" spans="1:6">
      <c r="A78" s="161" t="s">
        <v>161</v>
      </c>
      <c r="B78" s="160"/>
      <c r="C78" s="160"/>
      <c r="D78" s="160"/>
      <c r="E78" s="215" t="str">
        <f t="shared" si="2"/>
        <v/>
      </c>
      <c r="F78" s="88" t="str">
        <f t="shared" si="3"/>
        <v/>
      </c>
    </row>
    <row r="79" ht="17" customHeight="1" spans="1:6">
      <c r="A79" s="161" t="s">
        <v>162</v>
      </c>
      <c r="B79" s="160">
        <v>117</v>
      </c>
      <c r="C79" s="160">
        <v>109</v>
      </c>
      <c r="D79" s="160">
        <v>102</v>
      </c>
      <c r="E79" s="215">
        <f t="shared" si="2"/>
        <v>-0.128205128205128</v>
      </c>
      <c r="F79" s="88">
        <f t="shared" si="3"/>
        <v>-0.0642201834862385</v>
      </c>
    </row>
    <row r="80" ht="17" customHeight="1" spans="1:6">
      <c r="A80" s="168" t="s">
        <v>163</v>
      </c>
      <c r="B80" s="160">
        <v>3320</v>
      </c>
      <c r="C80" s="160">
        <v>3215</v>
      </c>
      <c r="D80" s="160">
        <v>3358</v>
      </c>
      <c r="E80" s="215">
        <f t="shared" si="2"/>
        <v>0.0114457831325301</v>
      </c>
      <c r="F80" s="88">
        <f t="shared" si="3"/>
        <v>0.0444790046656298</v>
      </c>
    </row>
    <row r="81" ht="17" customHeight="1" spans="1:6">
      <c r="A81" s="161" t="s">
        <v>164</v>
      </c>
      <c r="B81" s="160">
        <v>186</v>
      </c>
      <c r="C81" s="160">
        <v>130</v>
      </c>
      <c r="D81" s="160">
        <v>222</v>
      </c>
      <c r="E81" s="215">
        <f t="shared" si="2"/>
        <v>0.193548387096774</v>
      </c>
      <c r="F81" s="88">
        <f t="shared" si="3"/>
        <v>0.707692307692308</v>
      </c>
    </row>
    <row r="82" ht="17" customHeight="1" spans="1:6">
      <c r="A82" s="161" t="s">
        <v>165</v>
      </c>
      <c r="B82" s="160">
        <v>680</v>
      </c>
      <c r="C82" s="160">
        <v>630</v>
      </c>
      <c r="D82" s="160">
        <v>736</v>
      </c>
      <c r="E82" s="215">
        <f t="shared" si="2"/>
        <v>0.0823529411764705</v>
      </c>
      <c r="F82" s="88">
        <f t="shared" si="3"/>
        <v>0.168253968253968</v>
      </c>
    </row>
    <row r="83" ht="17" customHeight="1" spans="1:6">
      <c r="A83" s="168" t="s">
        <v>166</v>
      </c>
      <c r="B83" s="160">
        <v>290</v>
      </c>
      <c r="C83" s="160">
        <v>357</v>
      </c>
      <c r="D83" s="160">
        <v>209</v>
      </c>
      <c r="E83" s="215">
        <f t="shared" si="2"/>
        <v>-0.279310344827586</v>
      </c>
      <c r="F83" s="88">
        <f t="shared" si="3"/>
        <v>-0.414565826330532</v>
      </c>
    </row>
    <row r="84" ht="17" customHeight="1" spans="1:6">
      <c r="A84" s="168" t="s">
        <v>167</v>
      </c>
      <c r="B84" s="160">
        <v>4760</v>
      </c>
      <c r="C84" s="160">
        <v>4600</v>
      </c>
      <c r="D84" s="160">
        <v>5400</v>
      </c>
      <c r="E84" s="215">
        <f t="shared" si="2"/>
        <v>0.134453781512605</v>
      </c>
      <c r="F84" s="88">
        <f t="shared" si="3"/>
        <v>0.173913043478261</v>
      </c>
    </row>
    <row r="85" ht="17" customHeight="1" spans="1:6">
      <c r="A85" s="168" t="s">
        <v>168</v>
      </c>
      <c r="B85" s="160">
        <v>267</v>
      </c>
      <c r="C85" s="160">
        <v>221</v>
      </c>
      <c r="D85" s="160">
        <v>212</v>
      </c>
      <c r="E85" s="215">
        <f t="shared" ref="E85:E101" si="4">IF(B85&lt;&gt;0,D85/B85-1,"")</f>
        <v>-0.205992509363296</v>
      </c>
      <c r="F85" s="88">
        <f t="shared" ref="F85:F101" si="5">IF(C85&lt;&gt;0,D85/C85-1,"")</f>
        <v>-0.0407239819004525</v>
      </c>
    </row>
    <row r="86" ht="17" customHeight="1" spans="1:6">
      <c r="A86" s="168" t="s">
        <v>169</v>
      </c>
      <c r="B86" s="160">
        <v>54</v>
      </c>
      <c r="C86" s="160">
        <v>45</v>
      </c>
      <c r="D86" s="160">
        <v>63</v>
      </c>
      <c r="E86" s="215">
        <f t="shared" si="4"/>
        <v>0.166666666666667</v>
      </c>
      <c r="F86" s="88">
        <f t="shared" si="5"/>
        <v>0.4</v>
      </c>
    </row>
    <row r="87" ht="17" customHeight="1" spans="1:6">
      <c r="A87" s="161" t="s">
        <v>170</v>
      </c>
      <c r="B87" s="160">
        <v>201</v>
      </c>
      <c r="C87" s="160">
        <v>185</v>
      </c>
      <c r="D87" s="160">
        <v>25</v>
      </c>
      <c r="E87" s="215">
        <f t="shared" si="4"/>
        <v>-0.875621890547264</v>
      </c>
      <c r="F87" s="88">
        <f t="shared" si="5"/>
        <v>-0.864864864864865</v>
      </c>
    </row>
    <row r="88" ht="17" customHeight="1" spans="1:6">
      <c r="A88" s="124" t="s">
        <v>171</v>
      </c>
      <c r="B88" s="160">
        <f>SUM(B89:B103)</f>
        <v>23482</v>
      </c>
      <c r="C88" s="160">
        <f>SUM(C89:C103)</f>
        <v>18038</v>
      </c>
      <c r="D88" s="160">
        <f>SUM(D89:D103)</f>
        <v>15908</v>
      </c>
      <c r="E88" s="215">
        <f t="shared" si="4"/>
        <v>-0.32254492802998</v>
      </c>
      <c r="F88" s="88">
        <f t="shared" si="5"/>
        <v>-0.118084044794323</v>
      </c>
    </row>
    <row r="89" ht="17" customHeight="1" spans="1:6">
      <c r="A89" s="161" t="s">
        <v>172</v>
      </c>
      <c r="B89" s="160">
        <v>405</v>
      </c>
      <c r="C89" s="160">
        <v>460</v>
      </c>
      <c r="D89" s="160">
        <v>401</v>
      </c>
      <c r="E89" s="215">
        <f t="shared" si="4"/>
        <v>-0.00987654320987652</v>
      </c>
      <c r="F89" s="88">
        <f t="shared" si="5"/>
        <v>-0.128260869565217</v>
      </c>
    </row>
    <row r="90" ht="17" customHeight="1" spans="1:6">
      <c r="A90" s="161" t="s">
        <v>173</v>
      </c>
      <c r="B90" s="160">
        <v>2052</v>
      </c>
      <c r="C90" s="160">
        <v>2003</v>
      </c>
      <c r="D90" s="160">
        <v>1504</v>
      </c>
      <c r="E90" s="215">
        <f t="shared" si="4"/>
        <v>-0.267056530214425</v>
      </c>
      <c r="F90" s="88">
        <f t="shared" si="5"/>
        <v>-0.249126310534199</v>
      </c>
    </row>
    <row r="91" ht="17" customHeight="1" spans="1:6">
      <c r="A91" s="166" t="s">
        <v>174</v>
      </c>
      <c r="B91" s="160">
        <v>2810</v>
      </c>
      <c r="C91" s="160">
        <v>2850</v>
      </c>
      <c r="D91" s="160">
        <v>2637</v>
      </c>
      <c r="E91" s="215">
        <f t="shared" si="4"/>
        <v>-0.0615658362989324</v>
      </c>
      <c r="F91" s="88">
        <f t="shared" si="5"/>
        <v>-0.0747368421052632</v>
      </c>
    </row>
    <row r="92" ht="17" customHeight="1" spans="1:6">
      <c r="A92" s="166" t="s">
        <v>175</v>
      </c>
      <c r="B92" s="160">
        <v>3143</v>
      </c>
      <c r="C92" s="160">
        <v>2860</v>
      </c>
      <c r="D92" s="160">
        <v>3858</v>
      </c>
      <c r="E92" s="215">
        <f t="shared" si="4"/>
        <v>0.227489659560929</v>
      </c>
      <c r="F92" s="88">
        <f t="shared" si="5"/>
        <v>0.348951048951049</v>
      </c>
    </row>
    <row r="93" ht="17" customHeight="1" spans="1:6">
      <c r="A93" s="161" t="s">
        <v>176</v>
      </c>
      <c r="B93" s="160"/>
      <c r="C93" s="160"/>
      <c r="D93" s="160"/>
      <c r="E93" s="215" t="str">
        <f t="shared" si="4"/>
        <v/>
      </c>
      <c r="F93" s="88" t="str">
        <f t="shared" si="5"/>
        <v/>
      </c>
    </row>
    <row r="94" ht="17" customHeight="1" spans="1:6">
      <c r="A94" s="161" t="s">
        <v>177</v>
      </c>
      <c r="B94" s="160">
        <v>539</v>
      </c>
      <c r="C94" s="160">
        <v>510</v>
      </c>
      <c r="D94" s="160">
        <v>26</v>
      </c>
      <c r="E94" s="215">
        <f t="shared" si="4"/>
        <v>-0.951762523191095</v>
      </c>
      <c r="F94" s="88">
        <f t="shared" si="5"/>
        <v>-0.949019607843137</v>
      </c>
    </row>
    <row r="95" ht="17" customHeight="1" spans="1:6">
      <c r="A95" s="161" t="s">
        <v>178</v>
      </c>
      <c r="B95" s="160">
        <v>803</v>
      </c>
      <c r="C95" s="160">
        <v>580</v>
      </c>
      <c r="D95" s="160">
        <v>937</v>
      </c>
      <c r="E95" s="215">
        <f t="shared" si="4"/>
        <v>0.166874221668742</v>
      </c>
      <c r="F95" s="88">
        <f t="shared" si="5"/>
        <v>0.61551724137931</v>
      </c>
    </row>
    <row r="96" ht="17" customHeight="1" spans="1:6">
      <c r="A96" s="161" t="s">
        <v>179</v>
      </c>
      <c r="B96" s="160"/>
      <c r="C96" s="160"/>
      <c r="D96" s="160"/>
      <c r="E96" s="215" t="str">
        <f t="shared" si="4"/>
        <v/>
      </c>
      <c r="F96" s="88" t="str">
        <f t="shared" si="5"/>
        <v/>
      </c>
    </row>
    <row r="97" ht="17" customHeight="1" spans="1:6">
      <c r="A97" s="161" t="s">
        <v>180</v>
      </c>
      <c r="B97" s="160">
        <v>5768</v>
      </c>
      <c r="C97" s="160">
        <v>6461</v>
      </c>
      <c r="D97" s="160">
        <v>5094</v>
      </c>
      <c r="E97" s="215">
        <f t="shared" si="4"/>
        <v>-0.116851595006935</v>
      </c>
      <c r="F97" s="88">
        <f t="shared" si="5"/>
        <v>-0.211577155239127</v>
      </c>
    </row>
    <row r="98" ht="17" customHeight="1" spans="1:6">
      <c r="A98" s="161" t="s">
        <v>181</v>
      </c>
      <c r="B98" s="160">
        <v>5982</v>
      </c>
      <c r="C98" s="160">
        <v>350</v>
      </c>
      <c r="D98" s="160">
        <v>363</v>
      </c>
      <c r="E98" s="215">
        <f t="shared" si="4"/>
        <v>-0.939317953861585</v>
      </c>
      <c r="F98" s="88">
        <f t="shared" si="5"/>
        <v>0.0371428571428571</v>
      </c>
    </row>
    <row r="99" ht="17" customHeight="1" spans="1:6">
      <c r="A99" s="161" t="s">
        <v>182</v>
      </c>
      <c r="B99" s="160">
        <v>1365</v>
      </c>
      <c r="C99" s="160">
        <v>1420</v>
      </c>
      <c r="D99" s="160">
        <v>651</v>
      </c>
      <c r="E99" s="215">
        <f t="shared" si="4"/>
        <v>-0.523076923076923</v>
      </c>
      <c r="F99" s="88">
        <f t="shared" si="5"/>
        <v>-0.541549295774648</v>
      </c>
    </row>
    <row r="100" ht="17" customHeight="1" spans="1:6">
      <c r="A100" s="161" t="s">
        <v>183</v>
      </c>
      <c r="B100" s="160">
        <v>74</v>
      </c>
      <c r="C100" s="160">
        <v>70</v>
      </c>
      <c r="D100" s="160">
        <v>100</v>
      </c>
      <c r="E100" s="215">
        <f t="shared" si="4"/>
        <v>0.351351351351351</v>
      </c>
      <c r="F100" s="88">
        <f t="shared" si="5"/>
        <v>0.428571428571429</v>
      </c>
    </row>
    <row r="101" ht="17" customHeight="1" spans="1:6">
      <c r="A101" s="161" t="s">
        <v>184</v>
      </c>
      <c r="B101" s="160">
        <v>318</v>
      </c>
      <c r="C101" s="160">
        <v>283</v>
      </c>
      <c r="D101" s="160">
        <v>318</v>
      </c>
      <c r="E101" s="215">
        <f t="shared" si="4"/>
        <v>0</v>
      </c>
      <c r="F101" s="88">
        <f t="shared" si="5"/>
        <v>0.123674911660777</v>
      </c>
    </row>
    <row r="102" ht="17" customHeight="1" spans="1:6">
      <c r="A102" s="161" t="s">
        <v>185</v>
      </c>
      <c r="B102" s="160">
        <v>13</v>
      </c>
      <c r="C102" s="160">
        <v>11</v>
      </c>
      <c r="D102" s="160">
        <v>12</v>
      </c>
      <c r="E102" s="215">
        <f t="shared" ref="E102:E133" si="6">IF(B102&lt;&gt;0,D102/B102-1,"")</f>
        <v>-0.0769230769230769</v>
      </c>
      <c r="F102" s="88">
        <f t="shared" ref="F102:F133" si="7">IF(C102&lt;&gt;0,D102/C102-1,"")</f>
        <v>0.0909090909090908</v>
      </c>
    </row>
    <row r="103" ht="17" customHeight="1" spans="1:6">
      <c r="A103" s="161" t="s">
        <v>186</v>
      </c>
      <c r="B103" s="160">
        <v>210</v>
      </c>
      <c r="C103" s="160">
        <v>180</v>
      </c>
      <c r="D103" s="160">
        <v>7</v>
      </c>
      <c r="E103" s="215">
        <f t="shared" si="6"/>
        <v>-0.966666666666667</v>
      </c>
      <c r="F103" s="88">
        <f t="shared" si="7"/>
        <v>-0.961111111111111</v>
      </c>
    </row>
    <row r="104" ht="17" customHeight="1" spans="1:6">
      <c r="A104" s="124" t="s">
        <v>187</v>
      </c>
      <c r="B104" s="160">
        <f>SUM(B105:B116)</f>
        <v>1143</v>
      </c>
      <c r="C104" s="160">
        <f>SUM(C105:C116)</f>
        <v>1037</v>
      </c>
      <c r="D104" s="160">
        <f>SUM(D105:D116)</f>
        <v>2339</v>
      </c>
      <c r="E104" s="215">
        <f t="shared" si="6"/>
        <v>1.04636920384952</v>
      </c>
      <c r="F104" s="88">
        <f t="shared" si="7"/>
        <v>1.25554484088717</v>
      </c>
    </row>
    <row r="105" ht="17" customHeight="1" spans="1:6">
      <c r="A105" s="161" t="s">
        <v>188</v>
      </c>
      <c r="B105" s="160"/>
      <c r="C105" s="160">
        <v>20</v>
      </c>
      <c r="D105" s="160">
        <v>20</v>
      </c>
      <c r="E105" s="215" t="str">
        <f t="shared" si="6"/>
        <v/>
      </c>
      <c r="F105" s="88">
        <f t="shared" si="7"/>
        <v>0</v>
      </c>
    </row>
    <row r="106" ht="17" customHeight="1" spans="1:6">
      <c r="A106" s="161" t="s">
        <v>189</v>
      </c>
      <c r="B106" s="160"/>
      <c r="C106" s="160"/>
      <c r="D106" s="160"/>
      <c r="E106" s="215" t="str">
        <f t="shared" si="6"/>
        <v/>
      </c>
      <c r="F106" s="88" t="str">
        <f t="shared" si="7"/>
        <v/>
      </c>
    </row>
    <row r="107" ht="17" customHeight="1" spans="1:6">
      <c r="A107" s="161" t="s">
        <v>190</v>
      </c>
      <c r="B107" s="160">
        <v>460</v>
      </c>
      <c r="C107" s="160">
        <v>477</v>
      </c>
      <c r="D107" s="160">
        <v>1142</v>
      </c>
      <c r="E107" s="215">
        <f t="shared" si="6"/>
        <v>1.48260869565217</v>
      </c>
      <c r="F107" s="88">
        <f t="shared" si="7"/>
        <v>1.39412997903564</v>
      </c>
    </row>
    <row r="108" ht="17" customHeight="1" spans="1:6">
      <c r="A108" s="161" t="s">
        <v>191</v>
      </c>
      <c r="B108" s="160">
        <v>419</v>
      </c>
      <c r="C108" s="160">
        <v>275</v>
      </c>
      <c r="D108" s="160">
        <v>380</v>
      </c>
      <c r="E108" s="215">
        <f t="shared" si="6"/>
        <v>-0.0930787589498807</v>
      </c>
      <c r="F108" s="88">
        <f t="shared" si="7"/>
        <v>0.381818181818182</v>
      </c>
    </row>
    <row r="109" ht="17" customHeight="1" spans="1:6">
      <c r="A109" s="161" t="s">
        <v>192</v>
      </c>
      <c r="B109" s="160">
        <v>13</v>
      </c>
      <c r="C109" s="160">
        <v>15</v>
      </c>
      <c r="D109" s="160">
        <v>11</v>
      </c>
      <c r="E109" s="215">
        <f t="shared" si="6"/>
        <v>-0.153846153846154</v>
      </c>
      <c r="F109" s="88">
        <f t="shared" si="7"/>
        <v>-0.266666666666667</v>
      </c>
    </row>
    <row r="110" ht="17" customHeight="1" spans="1:6">
      <c r="A110" s="161" t="s">
        <v>193</v>
      </c>
      <c r="B110" s="160">
        <v>139</v>
      </c>
      <c r="C110" s="160">
        <v>145</v>
      </c>
      <c r="D110" s="160">
        <v>691</v>
      </c>
      <c r="E110" s="215">
        <f t="shared" si="6"/>
        <v>3.97122302158273</v>
      </c>
      <c r="F110" s="88">
        <f t="shared" si="7"/>
        <v>3.76551724137931</v>
      </c>
    </row>
    <row r="111" ht="17" customHeight="1" spans="1:6">
      <c r="A111" s="161" t="s">
        <v>194</v>
      </c>
      <c r="B111" s="160"/>
      <c r="C111" s="160"/>
      <c r="D111" s="160"/>
      <c r="E111" s="215" t="str">
        <f t="shared" si="6"/>
        <v/>
      </c>
      <c r="F111" s="88" t="str">
        <f t="shared" si="7"/>
        <v/>
      </c>
    </row>
    <row r="112" ht="17" customHeight="1" spans="1:6">
      <c r="A112" s="161" t="s">
        <v>195</v>
      </c>
      <c r="B112" s="160"/>
      <c r="C112" s="160"/>
      <c r="D112" s="160"/>
      <c r="E112" s="215" t="str">
        <f t="shared" si="6"/>
        <v/>
      </c>
      <c r="F112" s="88" t="str">
        <f t="shared" si="7"/>
        <v/>
      </c>
    </row>
    <row r="113" ht="17" customHeight="1" spans="1:6">
      <c r="A113" s="161" t="s">
        <v>196</v>
      </c>
      <c r="B113" s="160"/>
      <c r="C113" s="160"/>
      <c r="D113" s="160"/>
      <c r="E113" s="215" t="str">
        <f t="shared" si="6"/>
        <v/>
      </c>
      <c r="F113" s="88" t="str">
        <f t="shared" si="7"/>
        <v/>
      </c>
    </row>
    <row r="114" ht="17" customHeight="1" spans="1:6">
      <c r="A114" s="161" t="s">
        <v>197</v>
      </c>
      <c r="B114" s="160"/>
      <c r="C114" s="160"/>
      <c r="D114" s="160"/>
      <c r="E114" s="215" t="str">
        <f t="shared" si="6"/>
        <v/>
      </c>
      <c r="F114" s="88" t="str">
        <f t="shared" si="7"/>
        <v/>
      </c>
    </row>
    <row r="115" ht="17" customHeight="1" spans="1:6">
      <c r="A115" s="161" t="s">
        <v>198</v>
      </c>
      <c r="B115" s="160">
        <v>13</v>
      </c>
      <c r="C115" s="160">
        <v>15</v>
      </c>
      <c r="D115" s="160"/>
      <c r="E115" s="215">
        <f t="shared" si="6"/>
        <v>-1</v>
      </c>
      <c r="F115" s="88">
        <f t="shared" si="7"/>
        <v>-1</v>
      </c>
    </row>
    <row r="116" ht="17" customHeight="1" spans="1:6">
      <c r="A116" s="161" t="s">
        <v>199</v>
      </c>
      <c r="B116" s="160">
        <v>99</v>
      </c>
      <c r="C116" s="160">
        <v>90</v>
      </c>
      <c r="D116" s="160">
        <v>95</v>
      </c>
      <c r="E116" s="215">
        <f t="shared" si="6"/>
        <v>-0.0404040404040404</v>
      </c>
      <c r="F116" s="88">
        <f t="shared" si="7"/>
        <v>0.0555555555555556</v>
      </c>
    </row>
    <row r="117" ht="17" customHeight="1" spans="1:6">
      <c r="A117" s="124" t="s">
        <v>200</v>
      </c>
      <c r="B117" s="160">
        <f>SUM(B118:B123)</f>
        <v>3440</v>
      </c>
      <c r="C117" s="160">
        <f>SUM(C118:C123)</f>
        <v>8489</v>
      </c>
      <c r="D117" s="160">
        <f>SUM(D118:D123)</f>
        <v>7338</v>
      </c>
      <c r="E117" s="215">
        <f t="shared" si="6"/>
        <v>1.13313953488372</v>
      </c>
      <c r="F117" s="88">
        <f t="shared" si="7"/>
        <v>-0.135587230533632</v>
      </c>
    </row>
    <row r="118" ht="17" customHeight="1" spans="1:6">
      <c r="A118" s="161" t="s">
        <v>201</v>
      </c>
      <c r="B118" s="160">
        <v>1187</v>
      </c>
      <c r="C118" s="160">
        <v>1443</v>
      </c>
      <c r="D118" s="160">
        <v>1896</v>
      </c>
      <c r="E118" s="215">
        <f t="shared" si="6"/>
        <v>0.597304128053918</v>
      </c>
      <c r="F118" s="88">
        <f t="shared" si="7"/>
        <v>0.313929313929314</v>
      </c>
    </row>
    <row r="119" ht="17" customHeight="1" spans="1:6">
      <c r="A119" s="161" t="s">
        <v>202</v>
      </c>
      <c r="B119" s="160">
        <v>69</v>
      </c>
      <c r="C119" s="160">
        <v>81</v>
      </c>
      <c r="D119" s="160">
        <v>154</v>
      </c>
      <c r="E119" s="215">
        <f t="shared" si="6"/>
        <v>1.23188405797101</v>
      </c>
      <c r="F119" s="88">
        <f t="shared" si="7"/>
        <v>0.901234567901235</v>
      </c>
    </row>
    <row r="120" ht="17" customHeight="1" spans="1:6">
      <c r="A120" s="161" t="s">
        <v>203</v>
      </c>
      <c r="B120" s="160">
        <v>1325</v>
      </c>
      <c r="C120" s="160">
        <v>977</v>
      </c>
      <c r="D120" s="160">
        <v>1784</v>
      </c>
      <c r="E120" s="215">
        <f t="shared" si="6"/>
        <v>0.346415094339623</v>
      </c>
      <c r="F120" s="88">
        <f t="shared" si="7"/>
        <v>0.825997952917093</v>
      </c>
    </row>
    <row r="121" ht="17" customHeight="1" spans="1:6">
      <c r="A121" s="161" t="s">
        <v>204</v>
      </c>
      <c r="B121" s="160">
        <v>794</v>
      </c>
      <c r="C121" s="160">
        <v>941</v>
      </c>
      <c r="D121" s="160">
        <v>1255</v>
      </c>
      <c r="E121" s="215">
        <f t="shared" si="6"/>
        <v>0.580604534005038</v>
      </c>
      <c r="F121" s="88">
        <f t="shared" si="7"/>
        <v>0.333687566418704</v>
      </c>
    </row>
    <row r="122" ht="17" customHeight="1" spans="1:6">
      <c r="A122" s="161" t="s">
        <v>205</v>
      </c>
      <c r="B122" s="160"/>
      <c r="C122" s="160"/>
      <c r="D122" s="160"/>
      <c r="E122" s="215" t="str">
        <f t="shared" si="6"/>
        <v/>
      </c>
      <c r="F122" s="88" t="str">
        <f t="shared" si="7"/>
        <v/>
      </c>
    </row>
    <row r="123" ht="17" customHeight="1" spans="1:6">
      <c r="A123" s="161" t="s">
        <v>206</v>
      </c>
      <c r="B123" s="160">
        <v>65</v>
      </c>
      <c r="C123" s="160">
        <v>5047</v>
      </c>
      <c r="D123" s="160">
        <v>2249</v>
      </c>
      <c r="E123" s="215">
        <f t="shared" si="6"/>
        <v>33.6</v>
      </c>
      <c r="F123" s="88">
        <f t="shared" si="7"/>
        <v>-0.554388745789578</v>
      </c>
    </row>
    <row r="124" ht="17" customHeight="1" spans="1:6">
      <c r="A124" s="124" t="s">
        <v>207</v>
      </c>
      <c r="B124" s="160">
        <f>SUM(B125:B132)</f>
        <v>25762</v>
      </c>
      <c r="C124" s="160">
        <f>SUM(C125:C132)</f>
        <v>28851</v>
      </c>
      <c r="D124" s="160">
        <f>SUM(D125:D132)</f>
        <v>31745</v>
      </c>
      <c r="E124" s="215">
        <f t="shared" si="6"/>
        <v>0.232241285614471</v>
      </c>
      <c r="F124" s="88">
        <f t="shared" si="7"/>
        <v>0.10030848150844</v>
      </c>
    </row>
    <row r="125" ht="17" customHeight="1" spans="1:6">
      <c r="A125" s="161" t="s">
        <v>208</v>
      </c>
      <c r="B125" s="160">
        <v>8213</v>
      </c>
      <c r="C125" s="160">
        <v>9351</v>
      </c>
      <c r="D125" s="160">
        <v>9526</v>
      </c>
      <c r="E125" s="215">
        <f t="shared" ref="E125:E133" si="8">IF(B125&lt;&gt;0,D125/B125-1,"")</f>
        <v>0.159868501156703</v>
      </c>
      <c r="F125" s="88">
        <f t="shared" ref="F125:F133" si="9">IF(C125&lt;&gt;0,D125/C125-1,"")</f>
        <v>0.0187145759811784</v>
      </c>
    </row>
    <row r="126" ht="17" customHeight="1" spans="1:6">
      <c r="A126" s="161" t="s">
        <v>209</v>
      </c>
      <c r="B126" s="160">
        <v>2904</v>
      </c>
      <c r="C126" s="160">
        <v>2820</v>
      </c>
      <c r="D126" s="160">
        <v>2845</v>
      </c>
      <c r="E126" s="215">
        <f t="shared" si="8"/>
        <v>-0.0203168044077136</v>
      </c>
      <c r="F126" s="88">
        <f t="shared" si="9"/>
        <v>0.00886524822695045</v>
      </c>
    </row>
    <row r="127" ht="17" customHeight="1" spans="1:6">
      <c r="A127" s="161" t="s">
        <v>210</v>
      </c>
      <c r="B127" s="160">
        <v>2762</v>
      </c>
      <c r="C127" s="160">
        <v>3750</v>
      </c>
      <c r="D127" s="160">
        <v>3354</v>
      </c>
      <c r="E127" s="215">
        <f t="shared" si="8"/>
        <v>0.214337436640116</v>
      </c>
      <c r="F127" s="88">
        <f t="shared" si="9"/>
        <v>-0.1056</v>
      </c>
    </row>
    <row r="128" ht="17" customHeight="1" spans="1:6">
      <c r="A128" s="161" t="s">
        <v>211</v>
      </c>
      <c r="B128" s="160">
        <v>10585</v>
      </c>
      <c r="C128" s="160">
        <v>11500</v>
      </c>
      <c r="D128" s="160">
        <v>14954</v>
      </c>
      <c r="E128" s="215">
        <f t="shared" si="8"/>
        <v>0.412753897024091</v>
      </c>
      <c r="F128" s="88">
        <f t="shared" si="9"/>
        <v>0.300347826086957</v>
      </c>
    </row>
    <row r="129" ht="17" customHeight="1" spans="1:6">
      <c r="A129" s="161" t="s">
        <v>212</v>
      </c>
      <c r="B129" s="160"/>
      <c r="C129" s="160"/>
      <c r="D129" s="160"/>
      <c r="E129" s="215" t="str">
        <f t="shared" si="8"/>
        <v/>
      </c>
      <c r="F129" s="88" t="str">
        <f t="shared" si="9"/>
        <v/>
      </c>
    </row>
    <row r="130" ht="17" customHeight="1" spans="1:6">
      <c r="A130" s="161" t="s">
        <v>213</v>
      </c>
      <c r="B130" s="160"/>
      <c r="C130" s="160"/>
      <c r="D130" s="160">
        <v>9</v>
      </c>
      <c r="E130" s="215" t="str">
        <f t="shared" si="8"/>
        <v/>
      </c>
      <c r="F130" s="88" t="str">
        <f t="shared" si="9"/>
        <v/>
      </c>
    </row>
    <row r="131" ht="17" customHeight="1" spans="1:6">
      <c r="A131" s="161" t="s">
        <v>214</v>
      </c>
      <c r="B131" s="160">
        <v>1076</v>
      </c>
      <c r="C131" s="160">
        <v>1180</v>
      </c>
      <c r="D131" s="160">
        <v>1032</v>
      </c>
      <c r="E131" s="215">
        <f t="shared" si="8"/>
        <v>-0.0408921933085502</v>
      </c>
      <c r="F131" s="88">
        <f t="shared" si="9"/>
        <v>-0.125423728813559</v>
      </c>
    </row>
    <row r="132" ht="17" customHeight="1" spans="1:6">
      <c r="A132" s="161" t="s">
        <v>215</v>
      </c>
      <c r="B132" s="160">
        <v>222</v>
      </c>
      <c r="C132" s="160">
        <v>250</v>
      </c>
      <c r="D132" s="160">
        <v>25</v>
      </c>
      <c r="E132" s="215">
        <f t="shared" si="8"/>
        <v>-0.887387387387387</v>
      </c>
      <c r="F132" s="88">
        <f t="shared" si="9"/>
        <v>-0.9</v>
      </c>
    </row>
    <row r="133" ht="17" customHeight="1" spans="1:6">
      <c r="A133" s="124" t="s">
        <v>216</v>
      </c>
      <c r="B133" s="160">
        <f>SUM(B134:B137)</f>
        <v>5053</v>
      </c>
      <c r="C133" s="160">
        <f>SUM(C134:C137)</f>
        <v>5185</v>
      </c>
      <c r="D133" s="160">
        <f>SUM(D134:D137)</f>
        <v>7623</v>
      </c>
      <c r="E133" s="215">
        <f t="shared" si="8"/>
        <v>0.508608747278844</v>
      </c>
      <c r="F133" s="88">
        <f t="shared" si="9"/>
        <v>0.470202507232401</v>
      </c>
    </row>
    <row r="134" ht="17" customHeight="1" spans="1:6">
      <c r="A134" s="161" t="s">
        <v>217</v>
      </c>
      <c r="B134" s="160">
        <v>4044</v>
      </c>
      <c r="C134" s="160">
        <v>4100</v>
      </c>
      <c r="D134" s="160">
        <v>3695</v>
      </c>
      <c r="E134" s="215">
        <f t="shared" ref="E134:E165" si="10">IF(B134&lt;&gt;0,D134/B134-1,"")</f>
        <v>-0.0863006923837785</v>
      </c>
      <c r="F134" s="88">
        <f t="shared" ref="F134:F165" si="11">IF(C134&lt;&gt;0,D134/C134-1,"")</f>
        <v>-0.098780487804878</v>
      </c>
    </row>
    <row r="135" ht="17" customHeight="1" spans="1:6">
      <c r="A135" s="161" t="s">
        <v>218</v>
      </c>
      <c r="B135" s="160"/>
      <c r="C135" s="160"/>
      <c r="D135" s="160"/>
      <c r="E135" s="215" t="str">
        <f t="shared" si="10"/>
        <v/>
      </c>
      <c r="F135" s="88" t="str">
        <f t="shared" si="11"/>
        <v/>
      </c>
    </row>
    <row r="136" ht="17" customHeight="1" spans="1:6">
      <c r="A136" s="166" t="s">
        <v>219</v>
      </c>
      <c r="B136" s="216">
        <v>871</v>
      </c>
      <c r="C136" s="216">
        <v>950</v>
      </c>
      <c r="D136" s="216">
        <v>3640</v>
      </c>
      <c r="E136" s="215">
        <f t="shared" si="10"/>
        <v>3.17910447761194</v>
      </c>
      <c r="F136" s="88">
        <f t="shared" si="11"/>
        <v>2.83157894736842</v>
      </c>
    </row>
    <row r="137" ht="17" customHeight="1" spans="1:6">
      <c r="A137" s="161" t="s">
        <v>220</v>
      </c>
      <c r="B137" s="160">
        <v>138</v>
      </c>
      <c r="C137" s="160">
        <v>135</v>
      </c>
      <c r="D137" s="160">
        <v>288</v>
      </c>
      <c r="E137" s="215">
        <f t="shared" si="10"/>
        <v>1.08695652173913</v>
      </c>
      <c r="F137" s="88">
        <f t="shared" si="11"/>
        <v>1.13333333333333</v>
      </c>
    </row>
    <row r="138" ht="17" customHeight="1" spans="1:6">
      <c r="A138" s="124" t="s">
        <v>221</v>
      </c>
      <c r="B138" s="160">
        <f>SUM(B139:B147)</f>
        <v>324</v>
      </c>
      <c r="C138" s="160">
        <f>SUM(C139:C147)</f>
        <v>150</v>
      </c>
      <c r="D138" s="160">
        <f>SUM(D139:D147)</f>
        <v>405</v>
      </c>
      <c r="E138" s="215">
        <f t="shared" si="10"/>
        <v>0.25</v>
      </c>
      <c r="F138" s="88">
        <f t="shared" si="11"/>
        <v>1.7</v>
      </c>
    </row>
    <row r="139" ht="17" customHeight="1" spans="1:6">
      <c r="A139" s="161" t="s">
        <v>222</v>
      </c>
      <c r="B139" s="160"/>
      <c r="C139" s="160"/>
      <c r="D139" s="160"/>
      <c r="E139" s="215" t="str">
        <f t="shared" si="10"/>
        <v/>
      </c>
      <c r="F139" s="88" t="str">
        <f t="shared" si="11"/>
        <v/>
      </c>
    </row>
    <row r="140" ht="17" customHeight="1" spans="1:6">
      <c r="A140" s="161" t="s">
        <v>223</v>
      </c>
      <c r="B140" s="160"/>
      <c r="C140" s="160"/>
      <c r="D140" s="160"/>
      <c r="E140" s="215" t="str">
        <f t="shared" si="10"/>
        <v/>
      </c>
      <c r="F140" s="88" t="str">
        <f t="shared" si="11"/>
        <v/>
      </c>
    </row>
    <row r="141" ht="17" customHeight="1" spans="1:6">
      <c r="A141" s="161" t="s">
        <v>224</v>
      </c>
      <c r="B141" s="160"/>
      <c r="C141" s="160"/>
      <c r="D141" s="160"/>
      <c r="E141" s="215" t="str">
        <f t="shared" si="10"/>
        <v/>
      </c>
      <c r="F141" s="88" t="str">
        <f t="shared" si="11"/>
        <v/>
      </c>
    </row>
    <row r="142" ht="17" customHeight="1" spans="1:6">
      <c r="A142" s="161" t="s">
        <v>225</v>
      </c>
      <c r="B142" s="160"/>
      <c r="C142" s="160"/>
      <c r="D142" s="160"/>
      <c r="E142" s="215" t="str">
        <f t="shared" si="10"/>
        <v/>
      </c>
      <c r="F142" s="88" t="str">
        <f t="shared" si="11"/>
        <v/>
      </c>
    </row>
    <row r="143" ht="17" customHeight="1" spans="1:6">
      <c r="A143" s="161" t="s">
        <v>226</v>
      </c>
      <c r="B143" s="160">
        <v>21</v>
      </c>
      <c r="C143" s="160">
        <v>25</v>
      </c>
      <c r="D143" s="160">
        <v>117</v>
      </c>
      <c r="E143" s="215">
        <f t="shared" si="10"/>
        <v>4.57142857142857</v>
      </c>
      <c r="F143" s="88">
        <f t="shared" si="11"/>
        <v>3.68</v>
      </c>
    </row>
    <row r="144" ht="17" customHeight="1" spans="1:6">
      <c r="A144" s="161" t="s">
        <v>227</v>
      </c>
      <c r="B144" s="160"/>
      <c r="C144" s="160"/>
      <c r="D144" s="160"/>
      <c r="E144" s="215" t="str">
        <f t="shared" si="10"/>
        <v/>
      </c>
      <c r="F144" s="88" t="str">
        <f t="shared" si="11"/>
        <v/>
      </c>
    </row>
    <row r="145" ht="17" customHeight="1" spans="1:6">
      <c r="A145" s="161" t="s">
        <v>228</v>
      </c>
      <c r="B145" s="160"/>
      <c r="C145" s="160"/>
      <c r="D145" s="160"/>
      <c r="E145" s="215" t="str">
        <f t="shared" si="10"/>
        <v/>
      </c>
      <c r="F145" s="88" t="str">
        <f t="shared" si="11"/>
        <v/>
      </c>
    </row>
    <row r="146" ht="17" customHeight="1" spans="1:6">
      <c r="A146" s="161" t="s">
        <v>229</v>
      </c>
      <c r="B146" s="160">
        <v>303</v>
      </c>
      <c r="C146" s="160">
        <v>125</v>
      </c>
      <c r="D146" s="160">
        <v>288</v>
      </c>
      <c r="E146" s="215">
        <f t="shared" si="10"/>
        <v>-0.0495049504950495</v>
      </c>
      <c r="F146" s="88">
        <f t="shared" si="11"/>
        <v>1.304</v>
      </c>
    </row>
    <row r="147" ht="17" customHeight="1" spans="1:6">
      <c r="A147" s="161" t="s">
        <v>230</v>
      </c>
      <c r="B147" s="160"/>
      <c r="C147" s="160"/>
      <c r="D147" s="160"/>
      <c r="E147" s="215" t="str">
        <f t="shared" si="10"/>
        <v/>
      </c>
      <c r="F147" s="88" t="str">
        <f t="shared" si="11"/>
        <v/>
      </c>
    </row>
    <row r="148" ht="17" customHeight="1" spans="1:6">
      <c r="A148" s="124" t="s">
        <v>231</v>
      </c>
      <c r="B148" s="160">
        <f>SUM(B149:B152)</f>
        <v>1254</v>
      </c>
      <c r="C148" s="160">
        <f>SUM(C149:C152)</f>
        <v>537</v>
      </c>
      <c r="D148" s="160">
        <f>SUM(D149:D152)</f>
        <v>208</v>
      </c>
      <c r="E148" s="215">
        <f t="shared" si="10"/>
        <v>-0.834130781499203</v>
      </c>
      <c r="F148" s="88">
        <f t="shared" si="11"/>
        <v>-0.612662942271881</v>
      </c>
    </row>
    <row r="149" ht="17" customHeight="1" spans="1:6">
      <c r="A149" s="161" t="s">
        <v>232</v>
      </c>
      <c r="B149" s="160">
        <v>1246</v>
      </c>
      <c r="C149" s="160">
        <v>537</v>
      </c>
      <c r="D149" s="160">
        <v>195</v>
      </c>
      <c r="E149" s="215">
        <f t="shared" si="10"/>
        <v>-0.843499197431782</v>
      </c>
      <c r="F149" s="88">
        <f t="shared" si="11"/>
        <v>-0.636871508379888</v>
      </c>
    </row>
    <row r="150" ht="17" customHeight="1" spans="1:6">
      <c r="A150" s="161" t="s">
        <v>233</v>
      </c>
      <c r="B150" s="160"/>
      <c r="C150" s="160"/>
      <c r="D150" s="160"/>
      <c r="E150" s="215" t="str">
        <f t="shared" si="10"/>
        <v/>
      </c>
      <c r="F150" s="88" t="str">
        <f t="shared" si="11"/>
        <v/>
      </c>
    </row>
    <row r="151" ht="17" customHeight="1" spans="1:6">
      <c r="A151" s="161" t="s">
        <v>234</v>
      </c>
      <c r="B151" s="160">
        <v>8</v>
      </c>
      <c r="C151" s="160"/>
      <c r="D151" s="160">
        <v>13</v>
      </c>
      <c r="E151" s="215">
        <f t="shared" si="10"/>
        <v>0.625</v>
      </c>
      <c r="F151" s="88" t="str">
        <f t="shared" si="11"/>
        <v/>
      </c>
    </row>
    <row r="152" ht="17" customHeight="1" spans="1:6">
      <c r="A152" s="161" t="s">
        <v>235</v>
      </c>
      <c r="B152" s="160"/>
      <c r="C152" s="160"/>
      <c r="D152" s="160"/>
      <c r="E152" s="215" t="str">
        <f t="shared" si="10"/>
        <v/>
      </c>
      <c r="F152" s="88" t="str">
        <f t="shared" si="11"/>
        <v/>
      </c>
    </row>
    <row r="153" ht="17" customHeight="1" spans="1:6">
      <c r="A153" s="124" t="s">
        <v>236</v>
      </c>
      <c r="B153" s="160">
        <f>SUM(B154:B157)</f>
        <v>0</v>
      </c>
      <c r="C153" s="160">
        <f>SUM(C154:C157)</f>
        <v>0</v>
      </c>
      <c r="D153" s="160">
        <f>SUM(D154:D157)</f>
        <v>0</v>
      </c>
      <c r="E153" s="215" t="str">
        <f t="shared" si="10"/>
        <v/>
      </c>
      <c r="F153" s="88" t="str">
        <f t="shared" si="11"/>
        <v/>
      </c>
    </row>
    <row r="154" ht="17" customHeight="1" spans="1:6">
      <c r="A154" s="169" t="s">
        <v>237</v>
      </c>
      <c r="B154" s="160"/>
      <c r="C154" s="160"/>
      <c r="D154" s="160"/>
      <c r="E154" s="215" t="str">
        <f t="shared" si="10"/>
        <v/>
      </c>
      <c r="F154" s="88" t="str">
        <f t="shared" si="11"/>
        <v/>
      </c>
    </row>
    <row r="155" ht="17" customHeight="1" spans="1:6">
      <c r="A155" s="170" t="s">
        <v>238</v>
      </c>
      <c r="B155" s="216"/>
      <c r="C155" s="216"/>
      <c r="D155" s="216"/>
      <c r="E155" s="215" t="str">
        <f t="shared" si="10"/>
        <v/>
      </c>
      <c r="F155" s="88" t="str">
        <f t="shared" si="11"/>
        <v/>
      </c>
    </row>
    <row r="156" ht="17" customHeight="1" spans="1:6">
      <c r="A156" s="161" t="s">
        <v>239</v>
      </c>
      <c r="B156" s="160"/>
      <c r="C156" s="160"/>
      <c r="D156" s="160"/>
      <c r="E156" s="215" t="str">
        <f t="shared" si="10"/>
        <v/>
      </c>
      <c r="F156" s="88" t="str">
        <f t="shared" si="11"/>
        <v/>
      </c>
    </row>
    <row r="157" ht="17" customHeight="1" spans="1:6">
      <c r="A157" s="161" t="s">
        <v>240</v>
      </c>
      <c r="B157" s="160"/>
      <c r="C157" s="160"/>
      <c r="D157" s="160"/>
      <c r="E157" s="215" t="str">
        <f t="shared" si="10"/>
        <v/>
      </c>
      <c r="F157" s="88" t="str">
        <f t="shared" si="11"/>
        <v/>
      </c>
    </row>
    <row r="158" ht="17" customHeight="1" spans="1:6">
      <c r="A158" s="124" t="s">
        <v>241</v>
      </c>
      <c r="B158" s="160"/>
      <c r="C158" s="160"/>
      <c r="D158" s="160"/>
      <c r="E158" s="215" t="str">
        <f t="shared" si="10"/>
        <v/>
      </c>
      <c r="F158" s="88" t="str">
        <f t="shared" si="11"/>
        <v/>
      </c>
    </row>
    <row r="159" ht="17" customHeight="1" spans="1:6">
      <c r="A159" s="124" t="s">
        <v>242</v>
      </c>
      <c r="B159" s="160"/>
      <c r="C159" s="160"/>
      <c r="D159" s="160"/>
      <c r="E159" s="215" t="str">
        <f t="shared" si="10"/>
        <v/>
      </c>
      <c r="F159" s="88" t="str">
        <f t="shared" si="11"/>
        <v/>
      </c>
    </row>
    <row r="160" ht="17" customHeight="1" spans="1:6">
      <c r="A160" s="173" t="s">
        <v>243</v>
      </c>
      <c r="B160" s="217">
        <f>SUM(B161:B165)</f>
        <v>5701</v>
      </c>
      <c r="C160" s="217">
        <f>SUM(C161:C165)</f>
        <v>3885</v>
      </c>
      <c r="D160" s="217">
        <f>SUM(D161:D165)</f>
        <v>3385</v>
      </c>
      <c r="E160" s="215">
        <f t="shared" si="10"/>
        <v>-0.406244518505525</v>
      </c>
      <c r="F160" s="88">
        <f t="shared" si="11"/>
        <v>-0.128700128700129</v>
      </c>
    </row>
    <row r="161" ht="17" customHeight="1" spans="1:6">
      <c r="A161" s="161" t="s">
        <v>244</v>
      </c>
      <c r="B161" s="160">
        <v>5661</v>
      </c>
      <c r="C161" s="160">
        <v>3800</v>
      </c>
      <c r="D161" s="160">
        <v>3246</v>
      </c>
      <c r="E161" s="215">
        <f t="shared" si="10"/>
        <v>-0.426603073661897</v>
      </c>
      <c r="F161" s="88">
        <f t="shared" si="11"/>
        <v>-0.145789473684211</v>
      </c>
    </row>
    <row r="162" ht="17" customHeight="1" spans="1:6">
      <c r="A162" s="161" t="s">
        <v>245</v>
      </c>
      <c r="B162" s="160"/>
      <c r="C162" s="160"/>
      <c r="D162" s="160"/>
      <c r="E162" s="215" t="str">
        <f t="shared" si="10"/>
        <v/>
      </c>
      <c r="F162" s="88" t="str">
        <f t="shared" si="11"/>
        <v/>
      </c>
    </row>
    <row r="163" ht="17" customHeight="1" spans="1:6">
      <c r="A163" s="161" t="s">
        <v>246</v>
      </c>
      <c r="B163" s="160"/>
      <c r="C163" s="160"/>
      <c r="D163" s="160"/>
      <c r="E163" s="215" t="str">
        <f t="shared" si="10"/>
        <v/>
      </c>
      <c r="F163" s="88" t="str">
        <f t="shared" si="11"/>
        <v/>
      </c>
    </row>
    <row r="164" ht="17" customHeight="1" spans="1:6">
      <c r="A164" s="161" t="s">
        <v>247</v>
      </c>
      <c r="B164" s="160">
        <v>40</v>
      </c>
      <c r="C164" s="160">
        <v>45</v>
      </c>
      <c r="D164" s="160">
        <v>99</v>
      </c>
      <c r="E164" s="215">
        <f t="shared" si="10"/>
        <v>1.475</v>
      </c>
      <c r="F164" s="88">
        <f t="shared" si="11"/>
        <v>1.2</v>
      </c>
    </row>
    <row r="165" ht="17.25" customHeight="1" spans="1:6">
      <c r="A165" s="166" t="s">
        <v>248</v>
      </c>
      <c r="B165" s="216"/>
      <c r="C165" s="216">
        <v>40</v>
      </c>
      <c r="D165" s="216">
        <v>40</v>
      </c>
      <c r="E165" s="215" t="str">
        <f t="shared" si="10"/>
        <v/>
      </c>
      <c r="F165" s="88">
        <f t="shared" si="11"/>
        <v>0</v>
      </c>
    </row>
    <row r="166" ht="17.25" customHeight="1" spans="1:6">
      <c r="A166" s="173" t="s">
        <v>249</v>
      </c>
      <c r="B166" s="160">
        <f>SUM(B167:B169)</f>
        <v>5637</v>
      </c>
      <c r="C166" s="160">
        <f>SUM(C167:C169)</f>
        <v>6232</v>
      </c>
      <c r="D166" s="160">
        <f>SUM(D167:D169)</f>
        <v>6746</v>
      </c>
      <c r="E166" s="215">
        <f t="shared" ref="E166:E197" si="12">IF(B166&lt;&gt;0,D166/B166-1,"")</f>
        <v>0.196735852403761</v>
      </c>
      <c r="F166" s="88">
        <f t="shared" ref="F166:F197" si="13">IF(C166&lt;&gt;0,D166/C166-1,"")</f>
        <v>0.0824775353016689</v>
      </c>
    </row>
    <row r="167" ht="17.25" customHeight="1" spans="1:6">
      <c r="A167" s="161" t="s">
        <v>250</v>
      </c>
      <c r="B167" s="160">
        <v>663</v>
      </c>
      <c r="C167" s="160">
        <v>790</v>
      </c>
      <c r="D167" s="160">
        <v>1710</v>
      </c>
      <c r="E167" s="215">
        <f t="shared" si="12"/>
        <v>1.57918552036199</v>
      </c>
      <c r="F167" s="88">
        <f t="shared" si="13"/>
        <v>1.16455696202532</v>
      </c>
    </row>
    <row r="168" ht="17.25" customHeight="1" spans="1:6">
      <c r="A168" s="161" t="s">
        <v>251</v>
      </c>
      <c r="B168" s="160">
        <v>4974</v>
      </c>
      <c r="C168" s="160">
        <v>5442</v>
      </c>
      <c r="D168" s="160">
        <v>5036</v>
      </c>
      <c r="E168" s="215">
        <f t="shared" si="12"/>
        <v>0.012464817048653</v>
      </c>
      <c r="F168" s="88">
        <f t="shared" si="13"/>
        <v>-0.0746049246600514</v>
      </c>
    </row>
    <row r="169" ht="17.25" customHeight="1" spans="1:6">
      <c r="A169" s="161" t="s">
        <v>252</v>
      </c>
      <c r="B169" s="160"/>
      <c r="C169" s="160"/>
      <c r="D169" s="160"/>
      <c r="E169" s="215" t="str">
        <f t="shared" si="12"/>
        <v/>
      </c>
      <c r="F169" s="88" t="str">
        <f t="shared" si="13"/>
        <v/>
      </c>
    </row>
    <row r="170" ht="17.25" customHeight="1" spans="1:6">
      <c r="A170" s="164" t="s">
        <v>253</v>
      </c>
      <c r="B170" s="160">
        <f>SUM(B171:B175)</f>
        <v>311</v>
      </c>
      <c r="C170" s="160">
        <f>SUM(C171:C175)</f>
        <v>220</v>
      </c>
      <c r="D170" s="160">
        <f>SUM(D171:D175)</f>
        <v>312</v>
      </c>
      <c r="E170" s="215">
        <f t="shared" si="12"/>
        <v>0.00321543408360125</v>
      </c>
      <c r="F170" s="88">
        <f t="shared" si="13"/>
        <v>0.418181818181818</v>
      </c>
    </row>
    <row r="171" ht="17.25" customHeight="1" spans="1:6">
      <c r="A171" s="161" t="s">
        <v>254</v>
      </c>
      <c r="B171" s="160">
        <v>311</v>
      </c>
      <c r="C171" s="160">
        <v>220</v>
      </c>
      <c r="D171" s="160">
        <v>219</v>
      </c>
      <c r="E171" s="215">
        <f t="shared" si="12"/>
        <v>-0.295819935691318</v>
      </c>
      <c r="F171" s="88">
        <f t="shared" si="13"/>
        <v>-0.00454545454545452</v>
      </c>
    </row>
    <row r="172" ht="17.25" customHeight="1" spans="1:6">
      <c r="A172" s="161" t="s">
        <v>255</v>
      </c>
      <c r="B172" s="160"/>
      <c r="C172" s="160"/>
      <c r="D172" s="160"/>
      <c r="E172" s="215" t="str">
        <f t="shared" si="12"/>
        <v/>
      </c>
      <c r="F172" s="88" t="str">
        <f t="shared" si="13"/>
        <v/>
      </c>
    </row>
    <row r="173" ht="17.25" customHeight="1" spans="1:6">
      <c r="A173" s="161" t="s">
        <v>256</v>
      </c>
      <c r="B173" s="160"/>
      <c r="C173" s="160"/>
      <c r="D173" s="160"/>
      <c r="E173" s="215" t="str">
        <f t="shared" si="12"/>
        <v/>
      </c>
      <c r="F173" s="88" t="str">
        <f t="shared" si="13"/>
        <v/>
      </c>
    </row>
    <row r="174" ht="17.25" customHeight="1" spans="1:6">
      <c r="A174" s="161" t="s">
        <v>257</v>
      </c>
      <c r="B174" s="160"/>
      <c r="C174" s="160"/>
      <c r="D174" s="160">
        <v>93</v>
      </c>
      <c r="E174" s="215" t="str">
        <f t="shared" si="12"/>
        <v/>
      </c>
      <c r="F174" s="88" t="str">
        <f t="shared" si="13"/>
        <v/>
      </c>
    </row>
    <row r="175" ht="17.25" customHeight="1" spans="1:6">
      <c r="A175" s="161" t="s">
        <v>258</v>
      </c>
      <c r="B175" s="160"/>
      <c r="C175" s="160"/>
      <c r="D175" s="160"/>
      <c r="E175" s="215" t="str">
        <f t="shared" si="12"/>
        <v/>
      </c>
      <c r="F175" s="88" t="str">
        <f t="shared" si="13"/>
        <v/>
      </c>
    </row>
    <row r="176" ht="17.25" customHeight="1" spans="1:6">
      <c r="A176" s="164" t="s">
        <v>259</v>
      </c>
      <c r="B176" s="160">
        <f>SUM(B177:B182)</f>
        <v>1539</v>
      </c>
      <c r="C176" s="160">
        <f>SUM(C177:C182)</f>
        <v>1220</v>
      </c>
      <c r="D176" s="160">
        <f>SUM(D177:D182)</f>
        <v>2263</v>
      </c>
      <c r="E176" s="215">
        <f t="shared" si="12"/>
        <v>0.47043534762833</v>
      </c>
      <c r="F176" s="88">
        <f t="shared" si="13"/>
        <v>0.854918032786885</v>
      </c>
    </row>
    <row r="177" ht="17.25" customHeight="1" spans="1:6">
      <c r="A177" s="161" t="s">
        <v>260</v>
      </c>
      <c r="B177" s="160">
        <v>430</v>
      </c>
      <c r="C177" s="160">
        <v>494</v>
      </c>
      <c r="D177" s="160">
        <v>434</v>
      </c>
      <c r="E177" s="215">
        <f t="shared" si="12"/>
        <v>0.00930232558139532</v>
      </c>
      <c r="F177" s="88">
        <f t="shared" si="13"/>
        <v>-0.121457489878543</v>
      </c>
    </row>
    <row r="178" ht="17.25" customHeight="1" spans="1:6">
      <c r="A178" s="161" t="s">
        <v>261</v>
      </c>
      <c r="B178" s="160">
        <v>711</v>
      </c>
      <c r="C178" s="160">
        <v>333</v>
      </c>
      <c r="D178" s="160">
        <v>1243</v>
      </c>
      <c r="E178" s="215">
        <f t="shared" si="12"/>
        <v>0.748241912798875</v>
      </c>
      <c r="F178" s="88">
        <f t="shared" si="13"/>
        <v>2.73273273273273</v>
      </c>
    </row>
    <row r="179" ht="17.25" customHeight="1" spans="1:6">
      <c r="A179" s="161" t="s">
        <v>262</v>
      </c>
      <c r="B179" s="160">
        <v>104</v>
      </c>
      <c r="C179" s="160">
        <v>110</v>
      </c>
      <c r="D179" s="160">
        <v>104</v>
      </c>
      <c r="E179" s="215">
        <f t="shared" si="12"/>
        <v>0</v>
      </c>
      <c r="F179" s="88">
        <f t="shared" si="13"/>
        <v>-0.0545454545454546</v>
      </c>
    </row>
    <row r="180" ht="17.25" customHeight="1" spans="1:6">
      <c r="A180" s="161" t="s">
        <v>263</v>
      </c>
      <c r="B180" s="160">
        <v>66</v>
      </c>
      <c r="C180" s="160">
        <v>30</v>
      </c>
      <c r="D180" s="160">
        <v>161</v>
      </c>
      <c r="E180" s="215">
        <f t="shared" si="12"/>
        <v>1.43939393939394</v>
      </c>
      <c r="F180" s="88">
        <f t="shared" si="13"/>
        <v>4.36666666666667</v>
      </c>
    </row>
    <row r="181" ht="17.25" customHeight="1" spans="1:6">
      <c r="A181" s="161" t="s">
        <v>264</v>
      </c>
      <c r="B181" s="160">
        <v>228</v>
      </c>
      <c r="C181" s="160">
        <v>253</v>
      </c>
      <c r="D181" s="160">
        <v>317</v>
      </c>
      <c r="E181" s="215">
        <f t="shared" si="12"/>
        <v>0.390350877192982</v>
      </c>
      <c r="F181" s="88">
        <f t="shared" si="13"/>
        <v>0.25296442687747</v>
      </c>
    </row>
    <row r="182" ht="17.25" customHeight="1" spans="1:6">
      <c r="A182" s="161" t="s">
        <v>265</v>
      </c>
      <c r="B182" s="160"/>
      <c r="C182" s="160"/>
      <c r="D182" s="160">
        <v>4</v>
      </c>
      <c r="E182" s="215" t="str">
        <f t="shared" si="12"/>
        <v/>
      </c>
      <c r="F182" s="88" t="str">
        <f t="shared" si="13"/>
        <v/>
      </c>
    </row>
    <row r="183" ht="17.25" customHeight="1" spans="1:6">
      <c r="A183" s="164" t="s">
        <v>266</v>
      </c>
      <c r="B183" s="160"/>
      <c r="C183" s="160">
        <v>2000</v>
      </c>
      <c r="D183" s="160"/>
      <c r="E183" s="215" t="str">
        <f t="shared" si="12"/>
        <v/>
      </c>
      <c r="F183" s="88">
        <f t="shared" si="13"/>
        <v>-1</v>
      </c>
    </row>
    <row r="184" ht="17.25" customHeight="1" spans="1:6">
      <c r="A184" s="164" t="s">
        <v>267</v>
      </c>
      <c r="B184" s="160"/>
      <c r="C184" s="160"/>
      <c r="D184" s="160"/>
      <c r="E184" s="215" t="str">
        <f t="shared" si="12"/>
        <v/>
      </c>
      <c r="F184" s="88" t="str">
        <f t="shared" si="13"/>
        <v/>
      </c>
    </row>
    <row r="185" ht="17.25" customHeight="1" spans="1:6">
      <c r="A185" s="164" t="s">
        <v>268</v>
      </c>
      <c r="B185" s="160"/>
      <c r="C185" s="160"/>
      <c r="D185" s="160"/>
      <c r="E185" s="215" t="str">
        <f t="shared" si="12"/>
        <v/>
      </c>
      <c r="F185" s="88" t="str">
        <f t="shared" si="13"/>
        <v/>
      </c>
    </row>
    <row r="186" ht="17.25" customHeight="1" spans="1:6">
      <c r="A186" s="131" t="s">
        <v>269</v>
      </c>
      <c r="B186" s="163">
        <v>2098</v>
      </c>
      <c r="C186" s="163">
        <v>2028</v>
      </c>
      <c r="D186" s="163">
        <v>2029</v>
      </c>
      <c r="E186" s="215">
        <f t="shared" si="12"/>
        <v>-0.0328884652049571</v>
      </c>
      <c r="F186" s="88">
        <f t="shared" si="13"/>
        <v>0.000493096646942748</v>
      </c>
    </row>
    <row r="187" ht="17.25" customHeight="1" spans="1:6">
      <c r="A187" s="131" t="s">
        <v>270</v>
      </c>
      <c r="B187" s="163">
        <v>11</v>
      </c>
      <c r="C187" s="163">
        <v>16</v>
      </c>
      <c r="D187" s="163">
        <v>63</v>
      </c>
      <c r="E187" s="215">
        <f t="shared" si="12"/>
        <v>4.72727272727273</v>
      </c>
      <c r="F187" s="88">
        <f t="shared" si="13"/>
        <v>2.9375</v>
      </c>
    </row>
    <row r="188" ht="17.25" customHeight="1" spans="1:6">
      <c r="A188" s="132" t="s">
        <v>271</v>
      </c>
      <c r="B188" s="110">
        <f>SUM(B5,B32,B33,B40,B49,B60,B67,B88,B104,B117,B124,B133,B138,B148,B153,B158,B159,B160,B166,B170,B176,B183,B184,B185,B186,B187)</f>
        <v>176176</v>
      </c>
      <c r="C188" s="110">
        <f>SUM(C5,C32,C33,C40,C49,C60,C67,C88,C104,C117,C124,C133,C138,C148,C153,C158,C159,C160,C166,C170,C176,C183,C184,C185,C186,C187)</f>
        <v>176193</v>
      </c>
      <c r="D188" s="110">
        <f>SUM(D5,D32,D33,D40,D49,D60,D67,D88,D104,D117,D124,D133,D138,D148,D153,D158,D159,D160,D166,D170,D176,D183,D184,D185,D186,D187)</f>
        <v>178276</v>
      </c>
      <c r="E188" s="218">
        <f t="shared" si="12"/>
        <v>0.0119198982835347</v>
      </c>
      <c r="F188" s="85">
        <f t="shared" si="13"/>
        <v>0.0118222630865017</v>
      </c>
    </row>
    <row r="189" ht="17.25" customHeight="1" spans="1:6">
      <c r="A189" s="132"/>
      <c r="B189" s="110"/>
      <c r="C189" s="110"/>
      <c r="D189" s="110"/>
      <c r="E189" s="215"/>
      <c r="F189" s="88"/>
    </row>
    <row r="190" ht="17.25" customHeight="1" spans="1:6">
      <c r="A190" s="134" t="s">
        <v>272</v>
      </c>
      <c r="B190" s="219">
        <f>SUM(B191:B193)</f>
        <v>10962</v>
      </c>
      <c r="C190" s="219">
        <f>SUM(C191:C193)</f>
        <v>14472</v>
      </c>
      <c r="D190" s="219">
        <f>SUM(D191:D193)</f>
        <v>62972</v>
      </c>
      <c r="E190" s="218">
        <f>IF(B190&lt;&gt;0,D190/B190-1,"")</f>
        <v>4.74457215836526</v>
      </c>
      <c r="F190" s="85">
        <f>IF(C190&lt;&gt;0,D190/C190-1,"")</f>
        <v>3.35129906025428</v>
      </c>
    </row>
    <row r="191" ht="17.25" customHeight="1" spans="1:6">
      <c r="A191" s="127" t="s">
        <v>273</v>
      </c>
      <c r="B191" s="216">
        <v>10552</v>
      </c>
      <c r="C191" s="216">
        <v>13498</v>
      </c>
      <c r="D191" s="216">
        <v>13498</v>
      </c>
      <c r="E191" s="215">
        <f>IF(B191&lt;&gt;0,D191/B191-1,"")</f>
        <v>0.279188779378317</v>
      </c>
      <c r="F191" s="88">
        <f>IF(C191&lt;&gt;0,D191/C191-1,"")</f>
        <v>0</v>
      </c>
    </row>
    <row r="192" ht="17.25" customHeight="1" spans="1:6">
      <c r="A192" s="127" t="s">
        <v>274</v>
      </c>
      <c r="B192" s="216">
        <v>410</v>
      </c>
      <c r="C192" s="216">
        <v>974</v>
      </c>
      <c r="D192" s="216">
        <v>974</v>
      </c>
      <c r="E192" s="215">
        <f>IF(B192&lt;&gt;0,D192/B192-1,"")</f>
        <v>1.37560975609756</v>
      </c>
      <c r="F192" s="88">
        <f>IF(C192&lt;&gt;0,D192/C192-1,"")</f>
        <v>0</v>
      </c>
    </row>
    <row r="193" ht="17.25" customHeight="1" spans="1:6">
      <c r="A193" s="127" t="s">
        <v>275</v>
      </c>
      <c r="B193" s="125"/>
      <c r="C193" s="125"/>
      <c r="D193" s="125">
        <v>48500</v>
      </c>
      <c r="E193" s="215"/>
      <c r="F193" s="88"/>
    </row>
    <row r="194" ht="17.25" customHeight="1" spans="1:6">
      <c r="A194" s="134" t="s">
        <v>276</v>
      </c>
      <c r="B194" s="144">
        <f>SUM(B195:B201)</f>
        <v>13299</v>
      </c>
      <c r="C194" s="144">
        <f>SUM(C195:C201)</f>
        <v>8580</v>
      </c>
      <c r="D194" s="144">
        <f>SUM(D195:D201)</f>
        <v>29410</v>
      </c>
      <c r="E194" s="218">
        <f t="shared" ref="E194:E202" si="14">IF(B194&lt;&gt;0,D194/B194-1,"")</f>
        <v>1.21144446950899</v>
      </c>
      <c r="F194" s="85">
        <f t="shared" ref="F194:F202" si="15">IF(C194&lt;&gt;0,D194/C194-1,"")</f>
        <v>2.42773892773893</v>
      </c>
    </row>
    <row r="195" ht="17.25" customHeight="1" spans="1:6">
      <c r="A195" s="127" t="s">
        <v>277</v>
      </c>
      <c r="B195" s="160"/>
      <c r="C195" s="160"/>
      <c r="D195" s="160"/>
      <c r="E195" s="215" t="str">
        <f t="shared" si="14"/>
        <v/>
      </c>
      <c r="F195" s="88" t="str">
        <f t="shared" si="15"/>
        <v/>
      </c>
    </row>
    <row r="196" ht="17.25" customHeight="1" spans="1:6">
      <c r="A196" s="127" t="s">
        <v>278</v>
      </c>
      <c r="B196" s="160"/>
      <c r="C196" s="160"/>
      <c r="D196" s="160"/>
      <c r="E196" s="215" t="str">
        <f t="shared" si="14"/>
        <v/>
      </c>
      <c r="F196" s="88" t="str">
        <f t="shared" si="15"/>
        <v/>
      </c>
    </row>
    <row r="197" ht="17.25" customHeight="1" spans="1:6">
      <c r="A197" s="127" t="s">
        <v>279</v>
      </c>
      <c r="B197" s="160">
        <v>10536</v>
      </c>
      <c r="C197" s="160">
        <v>8580</v>
      </c>
      <c r="D197" s="160">
        <v>8959</v>
      </c>
      <c r="E197" s="215">
        <f t="shared" si="14"/>
        <v>-0.149677296886864</v>
      </c>
      <c r="F197" s="88">
        <f t="shared" si="15"/>
        <v>0.0441724941724941</v>
      </c>
    </row>
    <row r="198" ht="17.25" customHeight="1" spans="1:6">
      <c r="A198" s="127" t="s">
        <v>280</v>
      </c>
      <c r="B198" s="160"/>
      <c r="C198" s="160"/>
      <c r="D198" s="160">
        <v>4141</v>
      </c>
      <c r="E198" s="215" t="str">
        <f t="shared" si="14"/>
        <v/>
      </c>
      <c r="F198" s="88" t="str">
        <f t="shared" si="15"/>
        <v/>
      </c>
    </row>
    <row r="199" ht="17.25" customHeight="1" spans="1:6">
      <c r="A199" s="127" t="s">
        <v>281</v>
      </c>
      <c r="B199" s="125">
        <v>2589</v>
      </c>
      <c r="C199" s="125"/>
      <c r="D199" s="125">
        <v>16283</v>
      </c>
      <c r="E199" s="215">
        <f t="shared" si="14"/>
        <v>5.28930088837389</v>
      </c>
      <c r="F199" s="88" t="str">
        <f t="shared" si="15"/>
        <v/>
      </c>
    </row>
    <row r="200" ht="17.25" customHeight="1" spans="1:6">
      <c r="A200" s="127" t="s">
        <v>282</v>
      </c>
      <c r="B200" s="160">
        <v>174</v>
      </c>
      <c r="C200" s="160"/>
      <c r="D200" s="160">
        <v>27</v>
      </c>
      <c r="E200" s="215">
        <f t="shared" si="14"/>
        <v>-0.844827586206897</v>
      </c>
      <c r="F200" s="88" t="str">
        <f t="shared" si="15"/>
        <v/>
      </c>
    </row>
    <row r="201" ht="17.25" customHeight="1" spans="1:6">
      <c r="A201" s="127" t="s">
        <v>283</v>
      </c>
      <c r="B201" s="160"/>
      <c r="C201" s="160">
        <v>0</v>
      </c>
      <c r="D201" s="160">
        <v>0</v>
      </c>
      <c r="E201" s="215" t="str">
        <f t="shared" si="14"/>
        <v/>
      </c>
      <c r="F201" s="88" t="str">
        <f t="shared" si="15"/>
        <v/>
      </c>
    </row>
    <row r="202" ht="17.25" customHeight="1" spans="1:6">
      <c r="A202" s="132" t="s">
        <v>284</v>
      </c>
      <c r="B202" s="220">
        <f>SUM(B188+B190+B194)</f>
        <v>200437</v>
      </c>
      <c r="C202" s="220">
        <f>SUM(C188+C190+C194)</f>
        <v>199245</v>
      </c>
      <c r="D202" s="220">
        <f>SUM(D188+D190+D194)</f>
        <v>270658</v>
      </c>
      <c r="E202" s="218">
        <f t="shared" si="14"/>
        <v>0.350339508174638</v>
      </c>
      <c r="F202" s="85">
        <f t="shared" si="15"/>
        <v>0.358418028055911</v>
      </c>
    </row>
    <row r="205" spans="1:6">
      <c r="A205" s="192"/>
      <c r="B205" s="192"/>
      <c r="C205" s="192"/>
      <c r="D205" s="192"/>
      <c r="E205" s="192"/>
      <c r="F205" s="192"/>
    </row>
  </sheetData>
  <mergeCells count="6">
    <mergeCell ref="A1:F1"/>
    <mergeCell ref="C3:D3"/>
    <mergeCell ref="E3:F3"/>
    <mergeCell ref="A205:F205"/>
    <mergeCell ref="A3:A4"/>
    <mergeCell ref="B3:B4"/>
  </mergeCells>
  <conditionalFormatting sqref="F17:F19 F150:F159 F178 F180:F182 F184:F202 F172:F176 F169:F170 F162:F167">
    <cfRule type="cellIs" dxfId="1" priority="3" stopIfTrue="1" operator="lessThan">
      <formula>0</formula>
    </cfRule>
    <cfRule type="cellIs" dxfId="2" priority="4" stopIfTrue="1" operator="greaterThan">
      <formula>5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Zeros="0" zoomScale="120" zoomScaleNormal="120" workbookViewId="0">
      <pane ySplit="4" topLeftCell="A15" activePane="bottomLeft" state="frozen"/>
      <selection/>
      <selection pane="bottomLeft" activeCell="I13" sqref="I13"/>
    </sheetView>
  </sheetViews>
  <sheetFormatPr defaultColWidth="8.75" defaultRowHeight="14.25" outlineLevelCol="5"/>
  <cols>
    <col min="1" max="1" width="43.75" style="72" customWidth="1"/>
    <col min="2" max="2" width="8.025" style="72" customWidth="1"/>
    <col min="3" max="3" width="8.75" style="72" customWidth="1"/>
    <col min="4" max="4" width="7.5" style="72" customWidth="1"/>
    <col min="5" max="5" width="10" style="72" customWidth="1"/>
    <col min="6" max="6" width="11.0333333333333" style="72" customWidth="1"/>
    <col min="7" max="7" width="6.375" style="72" customWidth="1"/>
    <col min="8" max="34" width="9" style="72"/>
    <col min="35" max="16384" width="8.75" style="72"/>
  </cols>
  <sheetData>
    <row r="1" s="70" customFormat="1" ht="22" customHeight="1" spans="1:6">
      <c r="A1" s="73" t="s">
        <v>285</v>
      </c>
      <c r="B1" s="73"/>
      <c r="C1" s="73"/>
      <c r="D1" s="73"/>
      <c r="E1" s="73"/>
      <c r="F1" s="73"/>
    </row>
    <row r="2" ht="15" customHeight="1" spans="1:6">
      <c r="A2" s="74" t="s">
        <v>286</v>
      </c>
      <c r="B2" s="74"/>
      <c r="C2" s="74"/>
      <c r="D2" s="74"/>
      <c r="E2" s="74"/>
      <c r="F2" s="199" t="s">
        <v>39</v>
      </c>
    </row>
    <row r="3" s="71" customFormat="1" ht="27" customHeight="1" spans="1:6">
      <c r="A3" s="77" t="s">
        <v>40</v>
      </c>
      <c r="B3" s="78" t="s">
        <v>287</v>
      </c>
      <c r="C3" s="79" t="s">
        <v>42</v>
      </c>
      <c r="D3" s="200"/>
      <c r="E3" s="79" t="s">
        <v>43</v>
      </c>
      <c r="F3" s="79"/>
    </row>
    <row r="4" ht="38" customHeight="1" spans="1:6">
      <c r="A4" s="80"/>
      <c r="B4" s="81"/>
      <c r="C4" s="201" t="s">
        <v>44</v>
      </c>
      <c r="D4" s="79" t="s">
        <v>45</v>
      </c>
      <c r="E4" s="79" t="s">
        <v>46</v>
      </c>
      <c r="F4" s="82" t="s">
        <v>47</v>
      </c>
    </row>
    <row r="5" s="118" customFormat="1" ht="19" customHeight="1" spans="1:6">
      <c r="A5" s="124" t="s">
        <v>288</v>
      </c>
      <c r="B5" s="160"/>
      <c r="C5" s="160"/>
      <c r="D5" s="160"/>
      <c r="E5" s="202" t="str">
        <f t="shared" ref="E5:E15" si="0">IF(B5&lt;&gt;0,D5/B5-1,"")</f>
        <v/>
      </c>
      <c r="F5" s="88" t="str">
        <f t="shared" ref="F5:F15" si="1">IF(C5&lt;&gt;0,D5/C5-1,"")</f>
        <v/>
      </c>
    </row>
    <row r="6" s="118" customFormat="1" ht="19" customHeight="1" spans="1:6">
      <c r="A6" s="124" t="s">
        <v>289</v>
      </c>
      <c r="B6" s="160"/>
      <c r="C6" s="160"/>
      <c r="D6" s="160"/>
      <c r="E6" s="202" t="str">
        <f t="shared" si="0"/>
        <v/>
      </c>
      <c r="F6" s="88" t="str">
        <f t="shared" si="1"/>
        <v/>
      </c>
    </row>
    <row r="7" s="118" customFormat="1" ht="19" customHeight="1" spans="1:6">
      <c r="A7" s="124" t="s">
        <v>290</v>
      </c>
      <c r="B7" s="160"/>
      <c r="C7" s="160"/>
      <c r="D7" s="160"/>
      <c r="E7" s="202" t="str">
        <f t="shared" si="0"/>
        <v/>
      </c>
      <c r="F7" s="88" t="str">
        <f t="shared" si="1"/>
        <v/>
      </c>
    </row>
    <row r="8" s="118" customFormat="1" ht="19" customHeight="1" spans="1:6">
      <c r="A8" s="124" t="s">
        <v>291</v>
      </c>
      <c r="B8" s="160"/>
      <c r="C8" s="160"/>
      <c r="D8" s="160"/>
      <c r="E8" s="202" t="str">
        <f t="shared" si="0"/>
        <v/>
      </c>
      <c r="F8" s="88" t="str">
        <f t="shared" si="1"/>
        <v/>
      </c>
    </row>
    <row r="9" s="118" customFormat="1" ht="19" customHeight="1" spans="1:6">
      <c r="A9" s="124" t="s">
        <v>292</v>
      </c>
      <c r="B9" s="160"/>
      <c r="C9" s="160"/>
      <c r="D9" s="160"/>
      <c r="E9" s="202" t="str">
        <f t="shared" si="0"/>
        <v/>
      </c>
      <c r="F9" s="88" t="str">
        <f t="shared" si="1"/>
        <v/>
      </c>
    </row>
    <row r="10" s="118" customFormat="1" ht="19" customHeight="1" spans="1:6">
      <c r="A10" s="124" t="s">
        <v>293</v>
      </c>
      <c r="B10" s="160"/>
      <c r="C10" s="160"/>
      <c r="D10" s="160"/>
      <c r="E10" s="202" t="str">
        <f t="shared" si="0"/>
        <v/>
      </c>
      <c r="F10" s="88" t="str">
        <f t="shared" si="1"/>
        <v/>
      </c>
    </row>
    <row r="11" s="118" customFormat="1" ht="19" customHeight="1" spans="1:6">
      <c r="A11" s="124" t="s">
        <v>294</v>
      </c>
      <c r="B11" s="160"/>
      <c r="C11" s="160"/>
      <c r="D11" s="160"/>
      <c r="E11" s="202" t="str">
        <f t="shared" si="0"/>
        <v/>
      </c>
      <c r="F11" s="88" t="str">
        <f t="shared" si="1"/>
        <v/>
      </c>
    </row>
    <row r="12" s="118" customFormat="1" ht="19" customHeight="1" spans="1:6">
      <c r="A12" s="124" t="s">
        <v>295</v>
      </c>
      <c r="B12" s="160"/>
      <c r="C12" s="160"/>
      <c r="D12" s="160"/>
      <c r="E12" s="202" t="str">
        <f t="shared" si="0"/>
        <v/>
      </c>
      <c r="F12" s="88" t="str">
        <f t="shared" si="1"/>
        <v/>
      </c>
    </row>
    <row r="13" s="118" customFormat="1" ht="19" customHeight="1" spans="1:6">
      <c r="A13" s="124" t="s">
        <v>296</v>
      </c>
      <c r="B13" s="160"/>
      <c r="C13" s="160"/>
      <c r="D13" s="160"/>
      <c r="E13" s="202" t="str">
        <f t="shared" si="0"/>
        <v/>
      </c>
      <c r="F13" s="88" t="str">
        <f t="shared" si="1"/>
        <v/>
      </c>
    </row>
    <row r="14" s="118" customFormat="1" ht="19" customHeight="1" spans="1:6">
      <c r="A14" s="124" t="s">
        <v>297</v>
      </c>
      <c r="B14" s="160"/>
      <c r="C14" s="160"/>
      <c r="D14" s="160"/>
      <c r="E14" s="202" t="str">
        <f t="shared" si="0"/>
        <v/>
      </c>
      <c r="F14" s="88" t="str">
        <f t="shared" si="1"/>
        <v/>
      </c>
    </row>
    <row r="15" s="118" customFormat="1" ht="19" customHeight="1" spans="1:6">
      <c r="A15" s="124" t="s">
        <v>298</v>
      </c>
      <c r="B15" s="160">
        <f>SUM(B16:B20)</f>
        <v>7862</v>
      </c>
      <c r="C15" s="160">
        <f>SUM(C16:C20)</f>
        <v>8400</v>
      </c>
      <c r="D15" s="160">
        <f>SUM(D16:D20)</f>
        <v>10223</v>
      </c>
      <c r="E15" s="202">
        <f t="shared" si="0"/>
        <v>0.300305265835665</v>
      </c>
      <c r="F15" s="88">
        <f t="shared" si="1"/>
        <v>0.21702380952381</v>
      </c>
    </row>
    <row r="16" s="118" customFormat="1" ht="19" customHeight="1" spans="1:6">
      <c r="A16" s="124" t="s">
        <v>299</v>
      </c>
      <c r="B16" s="160">
        <v>6440</v>
      </c>
      <c r="C16" s="160">
        <v>8000</v>
      </c>
      <c r="D16" s="160">
        <v>9369</v>
      </c>
      <c r="E16" s="202"/>
      <c r="F16" s="88"/>
    </row>
    <row r="17" s="118" customFormat="1" ht="19" customHeight="1" spans="1:6">
      <c r="A17" s="124" t="s">
        <v>300</v>
      </c>
      <c r="B17" s="160">
        <v>494</v>
      </c>
      <c r="C17" s="160">
        <v>150</v>
      </c>
      <c r="D17" s="160">
        <v>865</v>
      </c>
      <c r="E17" s="202"/>
      <c r="F17" s="88"/>
    </row>
    <row r="18" s="118" customFormat="1" ht="19" customHeight="1" spans="1:6">
      <c r="A18" s="124" t="s">
        <v>301</v>
      </c>
      <c r="B18" s="160">
        <v>1291</v>
      </c>
      <c r="C18" s="160">
        <v>150</v>
      </c>
      <c r="D18" s="160">
        <v>45</v>
      </c>
      <c r="E18" s="202"/>
      <c r="F18" s="88"/>
    </row>
    <row r="19" s="118" customFormat="1" ht="19" customHeight="1" spans="1:6">
      <c r="A19" s="124" t="s">
        <v>302</v>
      </c>
      <c r="B19" s="160">
        <v>-449</v>
      </c>
      <c r="C19" s="160"/>
      <c r="D19" s="160">
        <v>-69</v>
      </c>
      <c r="E19" s="202"/>
      <c r="F19" s="88"/>
    </row>
    <row r="20" s="118" customFormat="1" ht="19" customHeight="1" spans="1:6">
      <c r="A20" s="124" t="s">
        <v>303</v>
      </c>
      <c r="B20" s="160">
        <v>86</v>
      </c>
      <c r="C20" s="160">
        <v>100</v>
      </c>
      <c r="D20" s="160">
        <v>13</v>
      </c>
      <c r="E20" s="202"/>
      <c r="F20" s="88"/>
    </row>
    <row r="21" s="118" customFormat="1" ht="19" customHeight="1" spans="1:6">
      <c r="A21" s="124" t="s">
        <v>304</v>
      </c>
      <c r="B21" s="160">
        <v>296</v>
      </c>
      <c r="C21" s="160">
        <v>320</v>
      </c>
      <c r="D21" s="160">
        <v>347</v>
      </c>
      <c r="E21" s="202">
        <f t="shared" ref="E21:E26" si="2">IF(B21&lt;&gt;0,D21/B21-1,"")</f>
        <v>0.172297297297297</v>
      </c>
      <c r="F21" s="88">
        <f t="shared" ref="F21:F26" si="3">IF(C21&lt;&gt;0,D21/C21-1,"")</f>
        <v>0.0843750000000001</v>
      </c>
    </row>
    <row r="22" s="118" customFormat="1" ht="19" customHeight="1" spans="1:6">
      <c r="A22" s="124" t="s">
        <v>305</v>
      </c>
      <c r="B22" s="160">
        <v>1724</v>
      </c>
      <c r="C22" s="160">
        <v>410</v>
      </c>
      <c r="D22" s="160"/>
      <c r="E22" s="202">
        <f t="shared" si="2"/>
        <v>-1</v>
      </c>
      <c r="F22" s="88">
        <f t="shared" si="3"/>
        <v>-1</v>
      </c>
    </row>
    <row r="23" s="118" customFormat="1" ht="19" customHeight="1" spans="1:6">
      <c r="A23" s="124" t="s">
        <v>306</v>
      </c>
      <c r="B23" s="160">
        <v>15</v>
      </c>
      <c r="C23" s="160">
        <v>668</v>
      </c>
      <c r="D23" s="160"/>
      <c r="E23" s="202">
        <f t="shared" si="2"/>
        <v>-1</v>
      </c>
      <c r="F23" s="88">
        <f t="shared" si="3"/>
        <v>-1</v>
      </c>
    </row>
    <row r="24" s="118" customFormat="1" ht="19" customHeight="1" spans="1:6">
      <c r="A24" s="124" t="s">
        <v>307</v>
      </c>
      <c r="B24" s="160"/>
      <c r="C24" s="160">
        <v>382</v>
      </c>
      <c r="D24" s="160">
        <v>12</v>
      </c>
      <c r="E24" s="202" t="str">
        <f t="shared" si="2"/>
        <v/>
      </c>
      <c r="F24" s="88">
        <f t="shared" si="3"/>
        <v>-0.968586387434555</v>
      </c>
    </row>
    <row r="25" s="118" customFormat="1" ht="19" customHeight="1" spans="1:6">
      <c r="A25" s="207" t="s">
        <v>308</v>
      </c>
      <c r="B25" s="160">
        <v>51</v>
      </c>
      <c r="C25" s="160">
        <v>820</v>
      </c>
      <c r="D25" s="160">
        <v>210</v>
      </c>
      <c r="E25" s="202">
        <f t="shared" si="2"/>
        <v>3.11764705882353</v>
      </c>
      <c r="F25" s="88">
        <f t="shared" si="3"/>
        <v>-0.74390243902439</v>
      </c>
    </row>
    <row r="26" s="118" customFormat="1" ht="19" customHeight="1" spans="1:6">
      <c r="A26" s="132" t="s">
        <v>73</v>
      </c>
      <c r="B26" s="110">
        <f>SUM(B5:B15,B21:B25)</f>
        <v>9948</v>
      </c>
      <c r="C26" s="110">
        <f>SUM(C5:C15,C21:C25)</f>
        <v>11000</v>
      </c>
      <c r="D26" s="110">
        <f>SUM(D5:D15,D21:D25)</f>
        <v>10792</v>
      </c>
      <c r="E26" s="205">
        <f t="shared" si="2"/>
        <v>0.0848411741053479</v>
      </c>
      <c r="F26" s="85">
        <f t="shared" si="3"/>
        <v>-0.0189090909090909</v>
      </c>
    </row>
    <row r="27" s="118" customFormat="1" ht="19" customHeight="1" spans="1:6">
      <c r="A27" s="132"/>
      <c r="B27" s="110"/>
      <c r="C27" s="110"/>
      <c r="D27" s="110"/>
      <c r="E27" s="205"/>
      <c r="F27" s="85"/>
    </row>
    <row r="28" s="118" customFormat="1" ht="19" customHeight="1" spans="1:6">
      <c r="A28" s="146" t="s">
        <v>78</v>
      </c>
      <c r="B28" s="110">
        <f>SUM(B29,B33,B36,B37)</f>
        <v>42818</v>
      </c>
      <c r="C28" s="110">
        <f>SUM(C29,C33,C36,C37)</f>
        <v>5817</v>
      </c>
      <c r="D28" s="110">
        <f>SUM(D29,D33,D36,D37)</f>
        <v>55661</v>
      </c>
      <c r="E28" s="205">
        <f t="shared" ref="E28:E43" si="4">IF(B28&lt;&gt;0,D28/B28-1,"")</f>
        <v>0.299943948806577</v>
      </c>
      <c r="F28" s="88">
        <f t="shared" ref="F28:F43" si="5">IF(C28&lt;&gt;0,D28/C28-1,"")</f>
        <v>8.56867801272133</v>
      </c>
    </row>
    <row r="29" s="118" customFormat="1" ht="19" customHeight="1" spans="1:6">
      <c r="A29" s="127" t="s">
        <v>309</v>
      </c>
      <c r="B29" s="160">
        <f>SUM(B30:B32)</f>
        <v>4918</v>
      </c>
      <c r="C29" s="160">
        <f>SUM(C30:C32)</f>
        <v>2700</v>
      </c>
      <c r="D29" s="160">
        <f>SUM(D30:D32)</f>
        <v>10837</v>
      </c>
      <c r="E29" s="202">
        <f t="shared" si="4"/>
        <v>1.20353802358682</v>
      </c>
      <c r="F29" s="88">
        <f t="shared" si="5"/>
        <v>3.0137037037037</v>
      </c>
    </row>
    <row r="30" s="118" customFormat="1" ht="19" customHeight="1" spans="1:6">
      <c r="A30" s="137" t="s">
        <v>310</v>
      </c>
      <c r="B30" s="160">
        <v>4918</v>
      </c>
      <c r="C30" s="160">
        <v>2700</v>
      </c>
      <c r="D30" s="160">
        <v>10837</v>
      </c>
      <c r="E30" s="202">
        <f t="shared" si="4"/>
        <v>1.20353802358682</v>
      </c>
      <c r="F30" s="88">
        <f t="shared" si="5"/>
        <v>3.0137037037037</v>
      </c>
    </row>
    <row r="31" s="118" customFormat="1" ht="19" customHeight="1" spans="1:6">
      <c r="A31" s="137" t="s">
        <v>311</v>
      </c>
      <c r="B31" s="160"/>
      <c r="C31" s="160"/>
      <c r="D31" s="160"/>
      <c r="E31" s="202" t="str">
        <f t="shared" si="4"/>
        <v/>
      </c>
      <c r="F31" s="88" t="str">
        <f t="shared" si="5"/>
        <v/>
      </c>
    </row>
    <row r="32" s="118" customFormat="1" ht="19" customHeight="1" spans="1:6">
      <c r="A32" s="137" t="s">
        <v>312</v>
      </c>
      <c r="B32" s="160"/>
      <c r="C32" s="160"/>
      <c r="D32" s="160"/>
      <c r="E32" s="202" t="str">
        <f t="shared" si="4"/>
        <v/>
      </c>
      <c r="F32" s="88" t="str">
        <f t="shared" si="5"/>
        <v/>
      </c>
    </row>
    <row r="33" s="118" customFormat="1" ht="19" customHeight="1" spans="1:6">
      <c r="A33" s="127" t="s">
        <v>313</v>
      </c>
      <c r="B33" s="160">
        <f>SUM(B34:B35)</f>
        <v>37900</v>
      </c>
      <c r="C33" s="160">
        <f>SUM(C34:C35)</f>
        <v>660</v>
      </c>
      <c r="D33" s="160">
        <f>SUM(D34:D35)</f>
        <v>36660</v>
      </c>
      <c r="E33" s="202">
        <f t="shared" si="4"/>
        <v>-0.0327176781002638</v>
      </c>
      <c r="F33" s="88">
        <f t="shared" si="5"/>
        <v>54.5454545454545</v>
      </c>
    </row>
    <row r="34" s="118" customFormat="1" ht="19" customHeight="1" spans="1:6">
      <c r="A34" s="127" t="s">
        <v>314</v>
      </c>
      <c r="B34" s="160">
        <v>37600</v>
      </c>
      <c r="C34" s="160"/>
      <c r="D34" s="160">
        <v>36000</v>
      </c>
      <c r="E34" s="202">
        <f t="shared" si="4"/>
        <v>-0.0425531914893617</v>
      </c>
      <c r="F34" s="88" t="str">
        <f t="shared" si="5"/>
        <v/>
      </c>
    </row>
    <row r="35" s="118" customFormat="1" ht="19" customHeight="1" spans="1:6">
      <c r="A35" s="127" t="s">
        <v>315</v>
      </c>
      <c r="B35" s="160">
        <v>300</v>
      </c>
      <c r="C35" s="160">
        <v>660</v>
      </c>
      <c r="D35" s="160">
        <v>660</v>
      </c>
      <c r="E35" s="202">
        <f t="shared" si="4"/>
        <v>1.2</v>
      </c>
      <c r="F35" s="88">
        <f t="shared" si="5"/>
        <v>0</v>
      </c>
    </row>
    <row r="36" s="118" customFormat="1" ht="19" customHeight="1" spans="1:6">
      <c r="A36" s="127" t="s">
        <v>82</v>
      </c>
      <c r="B36" s="160"/>
      <c r="C36" s="160">
        <v>2457</v>
      </c>
      <c r="D36" s="160">
        <v>4023</v>
      </c>
      <c r="E36" s="202" t="str">
        <f t="shared" si="4"/>
        <v/>
      </c>
      <c r="F36" s="88">
        <f t="shared" si="5"/>
        <v>0.637362637362637</v>
      </c>
    </row>
    <row r="37" s="118" customFormat="1" ht="19" customHeight="1" spans="1:6">
      <c r="A37" s="127" t="s">
        <v>83</v>
      </c>
      <c r="B37" s="160"/>
      <c r="C37" s="160"/>
      <c r="D37" s="160">
        <v>4141</v>
      </c>
      <c r="E37" s="202" t="str">
        <f t="shared" si="4"/>
        <v/>
      </c>
      <c r="F37" s="88" t="str">
        <f t="shared" si="5"/>
        <v/>
      </c>
    </row>
    <row r="38" s="118" customFormat="1" ht="19" customHeight="1" spans="1:6">
      <c r="A38" s="132" t="s">
        <v>85</v>
      </c>
      <c r="B38" s="110">
        <f>SUM(B26,B28)</f>
        <v>52766</v>
      </c>
      <c r="C38" s="110">
        <f>SUM(C26,C28)</f>
        <v>16817</v>
      </c>
      <c r="D38" s="110">
        <f>SUM(D26,D28)</f>
        <v>66453</v>
      </c>
      <c r="E38" s="205">
        <f t="shared" si="4"/>
        <v>0.259390516620551</v>
      </c>
      <c r="F38" s="85">
        <f t="shared" si="5"/>
        <v>2.95153713504192</v>
      </c>
    </row>
    <row r="39" spans="1:4">
      <c r="A39" s="91"/>
      <c r="B39" s="90"/>
      <c r="C39" s="90"/>
      <c r="D39" s="90"/>
    </row>
    <row r="40" spans="1:6">
      <c r="A40" s="208"/>
      <c r="B40" s="208"/>
      <c r="C40" s="208"/>
      <c r="D40" s="208"/>
      <c r="E40" s="208"/>
      <c r="F40" s="208"/>
    </row>
  </sheetData>
  <mergeCells count="6">
    <mergeCell ref="A1:F1"/>
    <mergeCell ref="C3:D3"/>
    <mergeCell ref="E3:F3"/>
    <mergeCell ref="A40:F40"/>
    <mergeCell ref="A3:A4"/>
    <mergeCell ref="B3:B4"/>
  </mergeCells>
  <conditionalFormatting sqref="A32">
    <cfRule type="expression" dxfId="3" priority="1" stopIfTrue="1">
      <formula>"len($A:$A)=3"</formula>
    </cfRule>
    <cfRule type="expression" dxfId="0" priority="2" stopIfTrue="1">
      <formula>"len($A:$A)=3"</formula>
    </cfRule>
    <cfRule type="expression" dxfId="0" priority="3" stopIfTrue="1">
      <formula>"len($A:$A)=3"</formula>
    </cfRule>
    <cfRule type="expression" dxfId="3" priority="4" stopIfTrue="1">
      <formula>"len($A:$A)=3"</formula>
    </cfRule>
  </conditionalFormatting>
  <conditionalFormatting sqref="A23:A25">
    <cfRule type="expression" dxfId="0" priority="5" stopIfTrue="1">
      <formula>"len($A:$A)=3"</formula>
    </cfRule>
  </conditionalFormatting>
  <conditionalFormatting sqref="A33:A35">
    <cfRule type="expression" dxfId="0" priority="8" stopIfTrue="1">
      <formula>"len($A:$A)=3"</formula>
    </cfRule>
  </conditionalFormatting>
  <conditionalFormatting sqref="A5:A22 A36:A37 A28:A31">
    <cfRule type="expression" dxfId="0" priority="10" stopIfTrue="1">
      <formula>"len($A:$A)=3"</formula>
    </cfRule>
  </conditionalFormatting>
  <conditionalFormatting sqref="F5:F21 F27:F38">
    <cfRule type="cellIs" dxfId="1" priority="11" stopIfTrue="1" operator="lessThan">
      <formula>0</formula>
    </cfRule>
    <cfRule type="cellIs" dxfId="2" priority="12" stopIfTrue="1" operator="greaterThan">
      <formula>5</formula>
    </cfRule>
  </conditionalFormatting>
  <printOptions horizontalCentered="1"/>
  <pageMargins left="0.550694444444444" right="0.47222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workbookViewId="0">
      <selection activeCell="A1" sqref="A1:F1"/>
    </sheetView>
  </sheetViews>
  <sheetFormatPr defaultColWidth="8.75" defaultRowHeight="14.25" outlineLevelCol="7"/>
  <cols>
    <col min="1" max="1" width="45.25" style="72" customWidth="1"/>
    <col min="2" max="2" width="7.25" style="72" customWidth="1"/>
    <col min="3" max="3" width="7" style="72" customWidth="1"/>
    <col min="4" max="4" width="7.75" style="72" customWidth="1"/>
    <col min="5" max="5" width="10" style="72" customWidth="1"/>
    <col min="6" max="6" width="9.875" style="72" customWidth="1"/>
    <col min="7" max="7" width="6.375" style="72" customWidth="1"/>
    <col min="8" max="34" width="9" style="72"/>
    <col min="35" max="16384" width="8.75" style="72"/>
  </cols>
  <sheetData>
    <row r="1" s="70" customFormat="1" ht="22" customHeight="1" spans="1:6">
      <c r="A1" s="73" t="s">
        <v>316</v>
      </c>
      <c r="B1" s="73"/>
      <c r="C1" s="73"/>
      <c r="D1" s="73"/>
      <c r="E1" s="73"/>
      <c r="F1" s="73"/>
    </row>
    <row r="2" s="72" customFormat="1" ht="19" customHeight="1" spans="1:6">
      <c r="A2" s="74" t="s">
        <v>317</v>
      </c>
      <c r="B2" s="74"/>
      <c r="C2" s="74"/>
      <c r="D2" s="74"/>
      <c r="E2" s="74"/>
      <c r="F2" s="199" t="s">
        <v>39</v>
      </c>
    </row>
    <row r="3" s="71" customFormat="1" ht="22" customHeight="1" spans="1:6">
      <c r="A3" s="77" t="s">
        <v>40</v>
      </c>
      <c r="B3" s="78" t="s">
        <v>287</v>
      </c>
      <c r="C3" s="79" t="s">
        <v>42</v>
      </c>
      <c r="D3" s="200"/>
      <c r="E3" s="79" t="s">
        <v>43</v>
      </c>
      <c r="F3" s="79"/>
    </row>
    <row r="4" s="72" customFormat="1" ht="27" customHeight="1" spans="1:6">
      <c r="A4" s="80"/>
      <c r="B4" s="81"/>
      <c r="C4" s="201" t="s">
        <v>44</v>
      </c>
      <c r="D4" s="79" t="s">
        <v>45</v>
      </c>
      <c r="E4" s="79" t="s">
        <v>46</v>
      </c>
      <c r="F4" s="82" t="s">
        <v>47</v>
      </c>
    </row>
    <row r="5" s="118" customFormat="1" ht="23" customHeight="1" spans="1:6">
      <c r="A5" s="124" t="s">
        <v>318</v>
      </c>
      <c r="B5" s="160">
        <f>SUM(B6)</f>
        <v>3</v>
      </c>
      <c r="C5" s="160">
        <f>SUM(C6)</f>
        <v>5</v>
      </c>
      <c r="D5" s="160"/>
      <c r="E5" s="202">
        <f t="shared" ref="E5:E47" si="0">IF(B5&lt;&gt;0,D5/B5-1,"")</f>
        <v>-1</v>
      </c>
      <c r="F5" s="88">
        <f t="shared" ref="F5:F47" si="1">IF(C5&lt;&gt;0,D5/C5-1,"")</f>
        <v>-1</v>
      </c>
    </row>
    <row r="6" s="118" customFormat="1" ht="23" customHeight="1" spans="1:6">
      <c r="A6" s="127" t="s">
        <v>319</v>
      </c>
      <c r="B6" s="160">
        <v>3</v>
      </c>
      <c r="C6" s="160">
        <v>5</v>
      </c>
      <c r="D6" s="160"/>
      <c r="E6" s="202">
        <f t="shared" si="0"/>
        <v>-1</v>
      </c>
      <c r="F6" s="88">
        <f t="shared" si="1"/>
        <v>-1</v>
      </c>
    </row>
    <row r="7" s="118" customFormat="1" ht="23" customHeight="1" spans="1:6">
      <c r="A7" s="124" t="s">
        <v>320</v>
      </c>
      <c r="B7" s="160">
        <f>SUM(B8:B9)</f>
        <v>1062</v>
      </c>
      <c r="C7" s="160">
        <f>SUM(C8:C9)</f>
        <v>1150</v>
      </c>
      <c r="D7" s="160">
        <f>SUM(D8:D9)</f>
        <v>935</v>
      </c>
      <c r="E7" s="202">
        <f t="shared" si="0"/>
        <v>-0.119585687382298</v>
      </c>
      <c r="F7" s="88">
        <f t="shared" si="1"/>
        <v>-0.18695652173913</v>
      </c>
    </row>
    <row r="8" s="118" customFormat="1" ht="23" customHeight="1" spans="1:6">
      <c r="A8" s="127" t="s">
        <v>321</v>
      </c>
      <c r="B8" s="160">
        <v>1062</v>
      </c>
      <c r="C8" s="160">
        <v>1150</v>
      </c>
      <c r="D8" s="160">
        <v>935</v>
      </c>
      <c r="E8" s="202">
        <f t="shared" si="0"/>
        <v>-0.119585687382298</v>
      </c>
      <c r="F8" s="88">
        <f t="shared" si="1"/>
        <v>-0.18695652173913</v>
      </c>
    </row>
    <row r="9" s="118" customFormat="1" ht="23" customHeight="1" spans="1:6">
      <c r="A9" s="127" t="s">
        <v>322</v>
      </c>
      <c r="B9" s="160"/>
      <c r="C9" s="160"/>
      <c r="D9" s="160"/>
      <c r="E9" s="202" t="str">
        <f t="shared" si="0"/>
        <v/>
      </c>
      <c r="F9" s="88" t="str">
        <f t="shared" si="1"/>
        <v/>
      </c>
    </row>
    <row r="10" s="118" customFormat="1" ht="23" customHeight="1" spans="1:6">
      <c r="A10" s="124" t="s">
        <v>323</v>
      </c>
      <c r="B10" s="160">
        <f>SUM(B11:B21)</f>
        <v>4014</v>
      </c>
      <c r="C10" s="160">
        <f>SUM(C11:C21)</f>
        <v>2617</v>
      </c>
      <c r="D10" s="160">
        <f>SUM(D11:D21)</f>
        <v>11165</v>
      </c>
      <c r="E10" s="202">
        <f t="shared" si="0"/>
        <v>1.78151469855506</v>
      </c>
      <c r="F10" s="88">
        <f t="shared" si="1"/>
        <v>3.26633549866259</v>
      </c>
    </row>
    <row r="11" s="118" customFormat="1" ht="23" customHeight="1" spans="1:6">
      <c r="A11" s="127" t="s">
        <v>324</v>
      </c>
      <c r="B11" s="160"/>
      <c r="C11" s="160"/>
      <c r="D11" s="160"/>
      <c r="E11" s="202" t="str">
        <f t="shared" si="0"/>
        <v/>
      </c>
      <c r="F11" s="88" t="str">
        <f t="shared" si="1"/>
        <v/>
      </c>
    </row>
    <row r="12" s="118" customFormat="1" ht="23" customHeight="1" spans="1:8">
      <c r="A12" s="127" t="s">
        <v>325</v>
      </c>
      <c r="B12" s="160">
        <v>4014</v>
      </c>
      <c r="C12" s="160">
        <v>2617</v>
      </c>
      <c r="D12" s="160">
        <v>1165</v>
      </c>
      <c r="E12" s="202">
        <f t="shared" si="0"/>
        <v>-0.70976581963129</v>
      </c>
      <c r="F12" s="88">
        <f t="shared" si="1"/>
        <v>-0.554833779136416</v>
      </c>
      <c r="H12" s="72"/>
    </row>
    <row r="13" s="118" customFormat="1" ht="23" customHeight="1" spans="1:8">
      <c r="A13" s="127" t="s">
        <v>326</v>
      </c>
      <c r="B13" s="160"/>
      <c r="C13" s="160"/>
      <c r="D13" s="160"/>
      <c r="E13" s="202" t="str">
        <f t="shared" si="0"/>
        <v/>
      </c>
      <c r="F13" s="88" t="str">
        <f t="shared" si="1"/>
        <v/>
      </c>
      <c r="H13" s="72"/>
    </row>
    <row r="14" s="118" customFormat="1" ht="23" customHeight="1" spans="1:8">
      <c r="A14" s="127" t="s">
        <v>327</v>
      </c>
      <c r="B14" s="160"/>
      <c r="C14" s="160"/>
      <c r="D14" s="160"/>
      <c r="E14" s="202" t="str">
        <f t="shared" si="0"/>
        <v/>
      </c>
      <c r="F14" s="88" t="str">
        <f t="shared" si="1"/>
        <v/>
      </c>
      <c r="G14" s="72"/>
      <c r="H14" s="72"/>
    </row>
    <row r="15" s="118" customFormat="1" ht="23" customHeight="1" spans="1:8">
      <c r="A15" s="127" t="s">
        <v>328</v>
      </c>
      <c r="B15" s="160"/>
      <c r="C15" s="160"/>
      <c r="D15" s="160"/>
      <c r="E15" s="202" t="str">
        <f t="shared" si="0"/>
        <v/>
      </c>
      <c r="F15" s="88" t="str">
        <f t="shared" si="1"/>
        <v/>
      </c>
      <c r="G15" s="72"/>
      <c r="H15" s="72"/>
    </row>
    <row r="16" s="118" customFormat="1" ht="23" customHeight="1" spans="1:8">
      <c r="A16" s="127" t="s">
        <v>329</v>
      </c>
      <c r="B16" s="160"/>
      <c r="C16" s="160"/>
      <c r="D16" s="160"/>
      <c r="E16" s="202" t="str">
        <f t="shared" si="0"/>
        <v/>
      </c>
      <c r="F16" s="88" t="str">
        <f t="shared" si="1"/>
        <v/>
      </c>
      <c r="G16" s="72"/>
      <c r="H16" s="72"/>
    </row>
    <row r="17" s="118" customFormat="1" ht="23" customHeight="1" spans="1:8">
      <c r="A17" s="127" t="s">
        <v>330</v>
      </c>
      <c r="B17" s="160"/>
      <c r="C17" s="160"/>
      <c r="D17" s="160"/>
      <c r="E17" s="202" t="str">
        <f t="shared" si="0"/>
        <v/>
      </c>
      <c r="F17" s="88" t="str">
        <f t="shared" si="1"/>
        <v/>
      </c>
      <c r="G17" s="72"/>
      <c r="H17" s="72"/>
    </row>
    <row r="18" s="118" customFormat="1" ht="23" customHeight="1" spans="1:8">
      <c r="A18" s="128" t="s">
        <v>331</v>
      </c>
      <c r="B18" s="160"/>
      <c r="C18" s="160"/>
      <c r="D18" s="160"/>
      <c r="E18" s="202" t="str">
        <f t="shared" si="0"/>
        <v/>
      </c>
      <c r="F18" s="88" t="str">
        <f t="shared" si="1"/>
        <v/>
      </c>
      <c r="G18" s="72"/>
      <c r="H18" s="72"/>
    </row>
    <row r="19" s="118" customFormat="1" ht="23" customHeight="1" spans="1:8">
      <c r="A19" s="128" t="s">
        <v>332</v>
      </c>
      <c r="B19" s="160"/>
      <c r="C19" s="160"/>
      <c r="D19" s="160"/>
      <c r="E19" s="202" t="str">
        <f t="shared" si="0"/>
        <v/>
      </c>
      <c r="F19" s="88" t="str">
        <f t="shared" si="1"/>
        <v/>
      </c>
      <c r="G19" s="72"/>
      <c r="H19" s="72"/>
    </row>
    <row r="20" s="118" customFormat="1" ht="23" customHeight="1" spans="1:8">
      <c r="A20" s="128" t="s">
        <v>333</v>
      </c>
      <c r="B20" s="160"/>
      <c r="C20" s="160"/>
      <c r="D20" s="160">
        <v>10000</v>
      </c>
      <c r="E20" s="202" t="str">
        <f t="shared" si="0"/>
        <v/>
      </c>
      <c r="F20" s="88" t="str">
        <f t="shared" si="1"/>
        <v/>
      </c>
      <c r="G20" s="72"/>
      <c r="H20" s="72"/>
    </row>
    <row r="21" s="118" customFormat="1" ht="23" customHeight="1" spans="1:8">
      <c r="A21" s="203" t="s">
        <v>334</v>
      </c>
      <c r="B21" s="160"/>
      <c r="C21" s="160"/>
      <c r="D21" s="160"/>
      <c r="E21" s="202" t="str">
        <f t="shared" si="0"/>
        <v/>
      </c>
      <c r="F21" s="88" t="str">
        <f t="shared" si="1"/>
        <v/>
      </c>
      <c r="G21" s="72"/>
      <c r="H21" s="72"/>
    </row>
    <row r="22" s="118" customFormat="1" ht="23" customHeight="1" spans="1:8">
      <c r="A22" s="124" t="s">
        <v>335</v>
      </c>
      <c r="B22" s="160">
        <f>SUM(B23:B30)</f>
        <v>87</v>
      </c>
      <c r="C22" s="160">
        <f>SUM(C23:C30)</f>
        <v>100</v>
      </c>
      <c r="D22" s="160">
        <f>SUM(D23:D30)</f>
        <v>5719</v>
      </c>
      <c r="E22" s="202">
        <f t="shared" si="0"/>
        <v>64.7356321839081</v>
      </c>
      <c r="F22" s="88">
        <f t="shared" si="1"/>
        <v>56.19</v>
      </c>
      <c r="G22" s="72"/>
      <c r="H22" s="72"/>
    </row>
    <row r="23" s="118" customFormat="1" ht="23" customHeight="1" spans="1:8">
      <c r="A23" s="127" t="s">
        <v>336</v>
      </c>
      <c r="B23" s="160"/>
      <c r="C23" s="160"/>
      <c r="D23" s="160"/>
      <c r="E23" s="202" t="str">
        <f t="shared" si="0"/>
        <v/>
      </c>
      <c r="F23" s="88" t="str">
        <f t="shared" si="1"/>
        <v/>
      </c>
      <c r="G23" s="72"/>
      <c r="H23" s="72"/>
    </row>
    <row r="24" s="118" customFormat="1" ht="23" customHeight="1" spans="1:8">
      <c r="A24" s="127" t="s">
        <v>337</v>
      </c>
      <c r="B24" s="160"/>
      <c r="C24" s="160"/>
      <c r="D24" s="160"/>
      <c r="E24" s="202" t="str">
        <f t="shared" si="0"/>
        <v/>
      </c>
      <c r="F24" s="88" t="str">
        <f t="shared" si="1"/>
        <v/>
      </c>
      <c r="G24" s="72"/>
      <c r="H24" s="72"/>
    </row>
    <row r="25" s="118" customFormat="1" ht="23" customHeight="1" spans="1:8">
      <c r="A25" s="124" t="s">
        <v>338</v>
      </c>
      <c r="B25" s="160"/>
      <c r="C25" s="160"/>
      <c r="D25" s="160"/>
      <c r="E25" s="202" t="str">
        <f t="shared" si="0"/>
        <v/>
      </c>
      <c r="F25" s="88" t="str">
        <f t="shared" si="1"/>
        <v/>
      </c>
      <c r="G25" s="72"/>
      <c r="H25" s="72"/>
    </row>
    <row r="26" s="118" customFormat="1" ht="23" customHeight="1" spans="1:8">
      <c r="A26" s="127" t="s">
        <v>339</v>
      </c>
      <c r="B26" s="160"/>
      <c r="C26" s="160"/>
      <c r="D26" s="160"/>
      <c r="E26" s="202" t="str">
        <f t="shared" si="0"/>
        <v/>
      </c>
      <c r="F26" s="88" t="str">
        <f t="shared" si="1"/>
        <v/>
      </c>
      <c r="G26" s="72"/>
      <c r="H26" s="72"/>
    </row>
    <row r="27" s="118" customFormat="1" ht="23" customHeight="1" spans="1:8">
      <c r="A27" s="127" t="s">
        <v>340</v>
      </c>
      <c r="B27" s="160"/>
      <c r="C27" s="160"/>
      <c r="D27" s="160"/>
      <c r="E27" s="202" t="str">
        <f t="shared" si="0"/>
        <v/>
      </c>
      <c r="F27" s="88" t="str">
        <f t="shared" si="1"/>
        <v/>
      </c>
      <c r="G27" s="72"/>
      <c r="H27" s="72"/>
    </row>
    <row r="28" s="118" customFormat="1" ht="23" customHeight="1" spans="1:8">
      <c r="A28" s="127" t="s">
        <v>341</v>
      </c>
      <c r="B28" s="160">
        <v>87</v>
      </c>
      <c r="C28" s="160">
        <v>100</v>
      </c>
      <c r="D28" s="160">
        <v>5719</v>
      </c>
      <c r="E28" s="202">
        <f t="shared" si="0"/>
        <v>64.7356321839081</v>
      </c>
      <c r="F28" s="88">
        <f t="shared" si="1"/>
        <v>56.19</v>
      </c>
      <c r="G28" s="72"/>
      <c r="H28" s="72"/>
    </row>
    <row r="29" s="118" customFormat="1" ht="23" customHeight="1" spans="1:8">
      <c r="A29" s="127" t="s">
        <v>342</v>
      </c>
      <c r="B29" s="160"/>
      <c r="C29" s="160"/>
      <c r="D29" s="160"/>
      <c r="E29" s="202" t="str">
        <f t="shared" si="0"/>
        <v/>
      </c>
      <c r="F29" s="88" t="str">
        <f t="shared" si="1"/>
        <v/>
      </c>
      <c r="G29" s="72"/>
      <c r="H29" s="72"/>
    </row>
    <row r="30" s="118" customFormat="1" ht="23" customHeight="1" spans="1:8">
      <c r="A30" s="127" t="s">
        <v>343</v>
      </c>
      <c r="B30" s="160"/>
      <c r="C30" s="160"/>
      <c r="D30" s="160"/>
      <c r="E30" s="202" t="str">
        <f t="shared" si="0"/>
        <v/>
      </c>
      <c r="F30" s="88" t="str">
        <f t="shared" si="1"/>
        <v/>
      </c>
      <c r="G30" s="72"/>
      <c r="H30" s="72"/>
    </row>
    <row r="31" s="118" customFormat="1" ht="23" customHeight="1" spans="1:8">
      <c r="A31" s="124" t="s">
        <v>344</v>
      </c>
      <c r="B31" s="160"/>
      <c r="C31" s="160"/>
      <c r="D31" s="160"/>
      <c r="E31" s="202" t="str">
        <f t="shared" si="0"/>
        <v/>
      </c>
      <c r="F31" s="88" t="str">
        <f t="shared" si="1"/>
        <v/>
      </c>
      <c r="G31" s="72"/>
      <c r="H31" s="72"/>
    </row>
    <row r="32" s="118" customFormat="1" ht="23" customHeight="1" spans="1:8">
      <c r="A32" s="127" t="s">
        <v>226</v>
      </c>
      <c r="B32" s="160"/>
      <c r="C32" s="160"/>
      <c r="D32" s="160"/>
      <c r="E32" s="202" t="str">
        <f t="shared" si="0"/>
        <v/>
      </c>
      <c r="F32" s="88" t="str">
        <f t="shared" si="1"/>
        <v/>
      </c>
      <c r="G32" s="72"/>
      <c r="H32" s="72"/>
    </row>
    <row r="33" s="118" customFormat="1" ht="23" customHeight="1" spans="1:8">
      <c r="A33" s="127" t="s">
        <v>345</v>
      </c>
      <c r="B33" s="160"/>
      <c r="C33" s="160"/>
      <c r="D33" s="160"/>
      <c r="E33" s="202" t="str">
        <f t="shared" si="0"/>
        <v/>
      </c>
      <c r="F33" s="88" t="str">
        <f t="shared" si="1"/>
        <v/>
      </c>
      <c r="G33" s="72"/>
      <c r="H33" s="72"/>
    </row>
    <row r="34" s="118" customFormat="1" ht="23" customHeight="1" spans="1:8">
      <c r="A34" s="127" t="s">
        <v>346</v>
      </c>
      <c r="B34" s="160"/>
      <c r="C34" s="160"/>
      <c r="D34" s="160"/>
      <c r="E34" s="202" t="str">
        <f t="shared" ref="E34:E47" si="2">IF(B34&lt;&gt;0,D34/B34-1,"")</f>
        <v/>
      </c>
      <c r="F34" s="88" t="str">
        <f t="shared" ref="F34:F47" si="3">IF(C34&lt;&gt;0,D34/C34-1,"")</f>
        <v/>
      </c>
      <c r="G34" s="72"/>
      <c r="H34" s="72"/>
    </row>
    <row r="35" s="118" customFormat="1" ht="23" customHeight="1" spans="1:8">
      <c r="A35" s="124" t="s">
        <v>347</v>
      </c>
      <c r="B35" s="160"/>
      <c r="C35" s="160"/>
      <c r="D35" s="160"/>
      <c r="E35" s="202" t="str">
        <f t="shared" si="2"/>
        <v/>
      </c>
      <c r="F35" s="88" t="str">
        <f t="shared" si="3"/>
        <v/>
      </c>
      <c r="G35" s="72"/>
      <c r="H35" s="72"/>
    </row>
    <row r="36" s="118" customFormat="1" ht="23" customHeight="1" spans="1:8">
      <c r="A36" s="127" t="s">
        <v>348</v>
      </c>
      <c r="B36" s="160"/>
      <c r="C36" s="160"/>
      <c r="D36" s="160"/>
      <c r="E36" s="202" t="str">
        <f t="shared" si="2"/>
        <v/>
      </c>
      <c r="F36" s="88" t="str">
        <f t="shared" si="3"/>
        <v/>
      </c>
      <c r="G36" s="72"/>
      <c r="H36" s="72"/>
    </row>
    <row r="37" s="118" customFormat="1" ht="23" customHeight="1" spans="1:8">
      <c r="A37" s="124" t="s">
        <v>268</v>
      </c>
      <c r="B37" s="160">
        <f>SUM(B38:B41)</f>
        <v>38055</v>
      </c>
      <c r="C37" s="160">
        <f>SUM(C38:C41)</f>
        <v>538</v>
      </c>
      <c r="D37" s="160">
        <f>SUM(D38:D41)</f>
        <v>26792</v>
      </c>
      <c r="E37" s="202">
        <f t="shared" si="2"/>
        <v>-0.295966364472474</v>
      </c>
      <c r="F37" s="88">
        <f t="shared" si="3"/>
        <v>48.7992565055762</v>
      </c>
      <c r="G37" s="72"/>
      <c r="H37" s="72"/>
    </row>
    <row r="38" s="118" customFormat="1" ht="23" customHeight="1" spans="1:8">
      <c r="A38" s="127" t="s">
        <v>349</v>
      </c>
      <c r="B38" s="160">
        <v>37600</v>
      </c>
      <c r="C38" s="160"/>
      <c r="D38" s="160">
        <v>26000</v>
      </c>
      <c r="E38" s="202">
        <f t="shared" si="2"/>
        <v>-0.308510638297872</v>
      </c>
      <c r="F38" s="88" t="str">
        <f t="shared" si="3"/>
        <v/>
      </c>
      <c r="G38" s="72"/>
      <c r="H38" s="72"/>
    </row>
    <row r="39" s="118" customFormat="1" ht="23" customHeight="1" spans="1:8">
      <c r="A39" s="204" t="s">
        <v>350</v>
      </c>
      <c r="B39" s="160"/>
      <c r="C39" s="160"/>
      <c r="D39" s="160"/>
      <c r="E39" s="202" t="str">
        <f t="shared" si="2"/>
        <v/>
      </c>
      <c r="F39" s="88" t="str">
        <f t="shared" si="3"/>
        <v/>
      </c>
      <c r="G39" s="72"/>
      <c r="H39" s="72"/>
    </row>
    <row r="40" s="118" customFormat="1" ht="23" customHeight="1" spans="1:8">
      <c r="A40" s="127" t="s">
        <v>351</v>
      </c>
      <c r="B40" s="160">
        <v>2</v>
      </c>
      <c r="C40" s="160">
        <v>5</v>
      </c>
      <c r="D40" s="160">
        <v>11</v>
      </c>
      <c r="E40" s="202">
        <f t="shared" si="2"/>
        <v>4.5</v>
      </c>
      <c r="F40" s="88">
        <f t="shared" si="3"/>
        <v>1.2</v>
      </c>
      <c r="G40" s="72"/>
      <c r="H40" s="72"/>
    </row>
    <row r="41" s="118" customFormat="1" ht="23" customHeight="1" spans="1:8">
      <c r="A41" s="127" t="s">
        <v>352</v>
      </c>
      <c r="B41" s="160">
        <v>453</v>
      </c>
      <c r="C41" s="160">
        <v>533</v>
      </c>
      <c r="D41" s="160">
        <v>781</v>
      </c>
      <c r="E41" s="202">
        <f t="shared" si="2"/>
        <v>0.724061810154525</v>
      </c>
      <c r="F41" s="88">
        <f t="shared" si="3"/>
        <v>0.465290806754221</v>
      </c>
      <c r="G41" s="72"/>
      <c r="H41" s="72"/>
    </row>
    <row r="42" s="118" customFormat="1" ht="23" customHeight="1" spans="1:8">
      <c r="A42" s="131" t="s">
        <v>269</v>
      </c>
      <c r="B42" s="160">
        <v>3102</v>
      </c>
      <c r="C42" s="160">
        <v>4117</v>
      </c>
      <c r="D42" s="160">
        <v>4525</v>
      </c>
      <c r="E42" s="202">
        <f t="shared" si="2"/>
        <v>0.458736299161831</v>
      </c>
      <c r="F42" s="88">
        <f t="shared" si="3"/>
        <v>0.0991012873451542</v>
      </c>
      <c r="G42" s="72"/>
      <c r="H42" s="72"/>
    </row>
    <row r="43" s="118" customFormat="1" ht="23" customHeight="1" spans="1:8">
      <c r="A43" s="131" t="s">
        <v>270</v>
      </c>
      <c r="B43" s="160">
        <v>39</v>
      </c>
      <c r="C43" s="160">
        <v>30</v>
      </c>
      <c r="D43" s="160">
        <v>39</v>
      </c>
      <c r="E43" s="202">
        <f t="shared" si="2"/>
        <v>0</v>
      </c>
      <c r="F43" s="88">
        <f t="shared" si="3"/>
        <v>0.3</v>
      </c>
      <c r="G43" s="72"/>
      <c r="H43" s="72"/>
    </row>
    <row r="44" s="118" customFormat="1" ht="23" customHeight="1" spans="1:8">
      <c r="A44" s="131" t="s">
        <v>353</v>
      </c>
      <c r="B44" s="160"/>
      <c r="C44" s="160"/>
      <c r="D44" s="160"/>
      <c r="E44" s="202" t="str">
        <f t="shared" si="2"/>
        <v/>
      </c>
      <c r="F44" s="88" t="str">
        <f t="shared" si="3"/>
        <v/>
      </c>
      <c r="G44" s="72"/>
      <c r="H44" s="72"/>
    </row>
    <row r="45" s="118" customFormat="1" ht="23" customHeight="1" spans="1:8">
      <c r="A45" s="131" t="s">
        <v>354</v>
      </c>
      <c r="B45" s="160"/>
      <c r="C45" s="160"/>
      <c r="D45" s="160"/>
      <c r="E45" s="202" t="str">
        <f t="shared" si="2"/>
        <v/>
      </c>
      <c r="F45" s="88" t="str">
        <f t="shared" si="3"/>
        <v/>
      </c>
      <c r="G45" s="72"/>
      <c r="H45" s="72"/>
    </row>
    <row r="46" s="118" customFormat="1" ht="23" customHeight="1" spans="1:8">
      <c r="A46" s="131" t="s">
        <v>355</v>
      </c>
      <c r="B46" s="160"/>
      <c r="C46" s="160"/>
      <c r="D46" s="160"/>
      <c r="E46" s="202" t="str">
        <f t="shared" si="2"/>
        <v/>
      </c>
      <c r="F46" s="88" t="str">
        <f t="shared" si="3"/>
        <v/>
      </c>
      <c r="G46" s="72"/>
      <c r="H46" s="72"/>
    </row>
    <row r="47" s="72" customFormat="1" ht="23" customHeight="1" spans="1:6">
      <c r="A47" s="132" t="s">
        <v>271</v>
      </c>
      <c r="B47" s="110">
        <f>SUM(B5,B7,B10,B22,B31,B35,B37,B42,B43,B44,)</f>
        <v>46362</v>
      </c>
      <c r="C47" s="110">
        <f>SUM(C5,C7,C10,C22,C31,C35,C37,C42,C43,C44,)</f>
        <v>8557</v>
      </c>
      <c r="D47" s="110">
        <f>SUM(D5,D7,D10,D22,D31,D35,D37,D42,D43,D44,)</f>
        <v>49175</v>
      </c>
      <c r="E47" s="205">
        <f t="shared" si="2"/>
        <v>0.0606746904792719</v>
      </c>
      <c r="F47" s="85">
        <f t="shared" si="3"/>
        <v>4.74675704101905</v>
      </c>
    </row>
    <row r="48" s="72" customFormat="1" ht="23" customHeight="1" spans="1:6">
      <c r="A48" s="132"/>
      <c r="B48" s="110"/>
      <c r="C48" s="110"/>
      <c r="D48" s="110"/>
      <c r="E48" s="205"/>
      <c r="F48" s="85"/>
    </row>
    <row r="49" s="72" customFormat="1" ht="23" customHeight="1" spans="1:6">
      <c r="A49" s="134" t="s">
        <v>272</v>
      </c>
      <c r="B49" s="110">
        <f>SUM(B50:B51)</f>
        <v>1100</v>
      </c>
      <c r="C49" s="110">
        <f>SUM(C50:C51)</f>
        <v>1260</v>
      </c>
      <c r="D49" s="110">
        <f>SUM(D50:D51)</f>
        <v>1260</v>
      </c>
      <c r="E49" s="205">
        <f t="shared" ref="E49:E58" si="4">IF(B49&lt;&gt;0,D49/B49-1,"")</f>
        <v>0.145454545454546</v>
      </c>
      <c r="F49" s="85">
        <f t="shared" ref="F49:F58" si="5">IF(C49&lt;&gt;0,D49/C49-1,"")</f>
        <v>0</v>
      </c>
    </row>
    <row r="50" s="72" customFormat="1" ht="23" customHeight="1" spans="1:6">
      <c r="A50" s="131" t="s">
        <v>356</v>
      </c>
      <c r="B50" s="160">
        <v>800</v>
      </c>
      <c r="C50" s="160">
        <v>600</v>
      </c>
      <c r="D50" s="160">
        <v>600</v>
      </c>
      <c r="E50" s="202">
        <f t="shared" si="4"/>
        <v>-0.25</v>
      </c>
      <c r="F50" s="88">
        <f t="shared" si="5"/>
        <v>0</v>
      </c>
    </row>
    <row r="51" s="72" customFormat="1" ht="23" customHeight="1" spans="1:6">
      <c r="A51" s="131" t="s">
        <v>357</v>
      </c>
      <c r="B51" s="160">
        <v>300</v>
      </c>
      <c r="C51" s="160">
        <v>660</v>
      </c>
      <c r="D51" s="160">
        <v>660</v>
      </c>
      <c r="E51" s="202">
        <f t="shared" si="4"/>
        <v>1.2</v>
      </c>
      <c r="F51" s="88">
        <f t="shared" si="5"/>
        <v>0</v>
      </c>
    </row>
    <row r="52" s="72" customFormat="1" ht="23" customHeight="1" spans="1:6">
      <c r="A52" s="134" t="s">
        <v>276</v>
      </c>
      <c r="B52" s="110">
        <v>5304</v>
      </c>
      <c r="C52" s="110">
        <f>SUM(C53,C56,C57)</f>
        <v>7000</v>
      </c>
      <c r="D52" s="110">
        <f>SUM(D53,D56,D57)</f>
        <v>16018</v>
      </c>
      <c r="E52" s="205">
        <f t="shared" si="4"/>
        <v>2.01998491704374</v>
      </c>
      <c r="F52" s="85">
        <f t="shared" si="5"/>
        <v>1.28828571428571</v>
      </c>
    </row>
    <row r="53" s="72" customFormat="1" ht="23" customHeight="1" spans="1:6">
      <c r="A53" s="127" t="s">
        <v>358</v>
      </c>
      <c r="B53" s="160">
        <f>SUM(B54:B55)</f>
        <v>1281</v>
      </c>
      <c r="C53" s="160">
        <f>SUM(C54:C55)</f>
        <v>2000</v>
      </c>
      <c r="D53" s="160">
        <f>SUM(D54:D55)</f>
        <v>2469</v>
      </c>
      <c r="E53" s="202">
        <f t="shared" si="4"/>
        <v>0.927400468384075</v>
      </c>
      <c r="F53" s="88">
        <f t="shared" si="5"/>
        <v>0.2345</v>
      </c>
    </row>
    <row r="54" s="72" customFormat="1" ht="23" customHeight="1" spans="1:6">
      <c r="A54" s="137" t="s">
        <v>359</v>
      </c>
      <c r="B54" s="160"/>
      <c r="C54" s="160"/>
      <c r="D54" s="160"/>
      <c r="E54" s="202" t="str">
        <f t="shared" si="4"/>
        <v/>
      </c>
      <c r="F54" s="88" t="str">
        <f t="shared" si="5"/>
        <v/>
      </c>
    </row>
    <row r="55" s="72" customFormat="1" ht="23" customHeight="1" spans="1:6">
      <c r="A55" s="137" t="s">
        <v>360</v>
      </c>
      <c r="B55" s="160">
        <v>1281</v>
      </c>
      <c r="C55" s="160">
        <v>2000</v>
      </c>
      <c r="D55" s="160">
        <v>2469</v>
      </c>
      <c r="E55" s="202">
        <f t="shared" si="4"/>
        <v>0.927400468384075</v>
      </c>
      <c r="F55" s="88">
        <f t="shared" si="5"/>
        <v>0.2345</v>
      </c>
    </row>
    <row r="56" s="72" customFormat="1" ht="23" customHeight="1" spans="1:6">
      <c r="A56" s="127" t="s">
        <v>280</v>
      </c>
      <c r="B56" s="160"/>
      <c r="C56" s="160">
        <v>5000</v>
      </c>
      <c r="D56" s="160">
        <v>8546</v>
      </c>
      <c r="E56" s="202" t="str">
        <f t="shared" si="4"/>
        <v/>
      </c>
      <c r="F56" s="88">
        <f t="shared" si="5"/>
        <v>0.7092</v>
      </c>
    </row>
    <row r="57" s="72" customFormat="1" ht="23" customHeight="1" spans="1:6">
      <c r="A57" s="127" t="s">
        <v>361</v>
      </c>
      <c r="B57" s="160">
        <v>4023</v>
      </c>
      <c r="C57" s="160"/>
      <c r="D57" s="160">
        <v>5003</v>
      </c>
      <c r="E57" s="202">
        <f t="shared" si="4"/>
        <v>0.243599304001989</v>
      </c>
      <c r="F57" s="88" t="str">
        <f t="shared" si="5"/>
        <v/>
      </c>
    </row>
    <row r="58" s="72" customFormat="1" ht="23" customHeight="1" spans="1:6">
      <c r="A58" s="132" t="s">
        <v>284</v>
      </c>
      <c r="B58" s="110">
        <f>SUM(B47,B49,B52)</f>
        <v>52766</v>
      </c>
      <c r="C58" s="110">
        <f>SUM(C47,C49,C52)</f>
        <v>16817</v>
      </c>
      <c r="D58" s="110">
        <f>SUM(D47,D49,D52)</f>
        <v>66453</v>
      </c>
      <c r="E58" s="205">
        <f t="shared" si="4"/>
        <v>0.259390516620551</v>
      </c>
      <c r="F58" s="85">
        <f t="shared" si="5"/>
        <v>2.95153713504192</v>
      </c>
    </row>
    <row r="65" ht="9" customHeight="1"/>
    <row r="66" ht="23" customHeight="1" spans="1:6">
      <c r="A66" s="206"/>
      <c r="B66" s="90"/>
      <c r="C66" s="90"/>
      <c r="D66" s="90"/>
      <c r="E66" s="90"/>
      <c r="F66" s="90"/>
    </row>
  </sheetData>
  <mergeCells count="6">
    <mergeCell ref="A1:F1"/>
    <mergeCell ref="C3:D3"/>
    <mergeCell ref="E3:F3"/>
    <mergeCell ref="A66:F66"/>
    <mergeCell ref="A3:A4"/>
    <mergeCell ref="B3:B4"/>
  </mergeCells>
  <conditionalFormatting sqref="F9:F11 F13:F58">
    <cfRule type="cellIs" dxfId="1" priority="8" stopIfTrue="1" operator="lessThan">
      <formula>0</formula>
    </cfRule>
    <cfRule type="cellIs" dxfId="2" priority="9" stopIfTrue="1" operator="greaterThan">
      <formula>5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zoomScale="110" zoomScaleNormal="110" workbookViewId="0">
      <selection activeCell="A1" sqref="A1:F1"/>
    </sheetView>
  </sheetViews>
  <sheetFormatPr defaultColWidth="9" defaultRowHeight="14.25" outlineLevelCol="5"/>
  <cols>
    <col min="1" max="1" width="38.1833333333333" style="96" customWidth="1"/>
    <col min="2" max="2" width="8.06666666666667" style="96" customWidth="1"/>
    <col min="3" max="3" width="8.75" style="96" customWidth="1"/>
    <col min="4" max="4" width="8.74166666666667" style="96" customWidth="1"/>
    <col min="5" max="5" width="11.2416666666667" style="96" customWidth="1"/>
    <col min="6" max="6" width="10.9083333333333" style="96" customWidth="1"/>
    <col min="7" max="16384" width="9" style="96"/>
  </cols>
  <sheetData>
    <row r="1" s="92" customFormat="1" ht="30" customHeight="1" spans="1:6">
      <c r="A1" s="97" t="s">
        <v>362</v>
      </c>
      <c r="B1" s="97"/>
      <c r="C1" s="97"/>
      <c r="D1" s="97"/>
      <c r="E1" s="97"/>
      <c r="F1" s="97"/>
    </row>
    <row r="2" s="93" customFormat="1" ht="20.1" customHeight="1" spans="1:6">
      <c r="A2" s="98" t="s">
        <v>363</v>
      </c>
      <c r="B2" s="99"/>
      <c r="C2" s="194"/>
      <c r="D2" s="100"/>
      <c r="E2" s="100"/>
      <c r="F2" s="101" t="s">
        <v>39</v>
      </c>
    </row>
    <row r="3" s="94" customFormat="1" ht="21" customHeight="1" spans="1:6">
      <c r="A3" s="102" t="s">
        <v>40</v>
      </c>
      <c r="B3" s="103" t="s">
        <v>364</v>
      </c>
      <c r="C3" s="103" t="s">
        <v>365</v>
      </c>
      <c r="D3" s="103"/>
      <c r="E3" s="102" t="s">
        <v>43</v>
      </c>
      <c r="F3" s="104"/>
    </row>
    <row r="4" s="94" customFormat="1" ht="31" customHeight="1" spans="1:6">
      <c r="A4" s="104"/>
      <c r="B4" s="103"/>
      <c r="C4" s="34" t="s">
        <v>44</v>
      </c>
      <c r="D4" s="34" t="s">
        <v>45</v>
      </c>
      <c r="E4" s="34" t="s">
        <v>366</v>
      </c>
      <c r="F4" s="34" t="s">
        <v>367</v>
      </c>
    </row>
    <row r="5" s="95" customFormat="1" ht="19.5" customHeight="1" spans="1:6">
      <c r="A5" s="105" t="s">
        <v>368</v>
      </c>
      <c r="B5" s="106"/>
      <c r="C5" s="106"/>
      <c r="D5" s="106"/>
      <c r="E5" s="113" t="str">
        <f>IF(B5&lt;&gt;0,D5/B5-1,"")</f>
        <v/>
      </c>
      <c r="F5" s="113" t="str">
        <f>IF(C5&lt;&gt;0,D5/C5-1,"")</f>
        <v/>
      </c>
    </row>
    <row r="6" s="95" customFormat="1" ht="19.5" customHeight="1" spans="1:6">
      <c r="A6" s="105" t="s">
        <v>369</v>
      </c>
      <c r="B6" s="106"/>
      <c r="C6" s="106"/>
      <c r="D6" s="106"/>
      <c r="E6" s="113" t="str">
        <f t="shared" ref="E6:E39" si="0">IF(B6&lt;&gt;0,D6/B6-1,"")</f>
        <v/>
      </c>
      <c r="F6" s="113" t="str">
        <f t="shared" ref="F6:F39" si="1">IF(C6&lt;&gt;0,D6/C6-1,"")</f>
        <v/>
      </c>
    </row>
    <row r="7" s="95" customFormat="1" ht="19.5" customHeight="1" spans="1:6">
      <c r="A7" s="105" t="s">
        <v>370</v>
      </c>
      <c r="B7" s="106"/>
      <c r="C7" s="106"/>
      <c r="D7" s="106"/>
      <c r="E7" s="113" t="str">
        <f t="shared" si="0"/>
        <v/>
      </c>
      <c r="F7" s="113" t="str">
        <f t="shared" si="1"/>
        <v/>
      </c>
    </row>
    <row r="8" s="95" customFormat="1" ht="19.5" customHeight="1" spans="1:6">
      <c r="A8" s="105" t="s">
        <v>371</v>
      </c>
      <c r="B8" s="106"/>
      <c r="C8" s="106"/>
      <c r="D8" s="106"/>
      <c r="E8" s="113" t="str">
        <f t="shared" si="0"/>
        <v/>
      </c>
      <c r="F8" s="113" t="str">
        <f t="shared" si="1"/>
        <v/>
      </c>
    </row>
    <row r="9" s="95" customFormat="1" ht="19.5" customHeight="1" spans="1:6">
      <c r="A9" s="105" t="s">
        <v>372</v>
      </c>
      <c r="B9" s="106"/>
      <c r="C9" s="106"/>
      <c r="D9" s="106"/>
      <c r="E9" s="113" t="str">
        <f t="shared" si="0"/>
        <v/>
      </c>
      <c r="F9" s="113" t="str">
        <f t="shared" si="1"/>
        <v/>
      </c>
    </row>
    <row r="10" s="95" customFormat="1" ht="19.5" customHeight="1" spans="1:6">
      <c r="A10" s="108"/>
      <c r="B10" s="106"/>
      <c r="C10" s="106"/>
      <c r="D10" s="106"/>
      <c r="E10" s="113" t="str">
        <f t="shared" si="0"/>
        <v/>
      </c>
      <c r="F10" s="113" t="str">
        <f t="shared" si="1"/>
        <v/>
      </c>
    </row>
    <row r="11" s="95" customFormat="1" ht="19.5" customHeight="1" spans="1:6">
      <c r="A11" s="109" t="s">
        <v>73</v>
      </c>
      <c r="B11" s="110"/>
      <c r="C11" s="110"/>
      <c r="D11" s="110"/>
      <c r="E11" s="113" t="str">
        <f t="shared" si="0"/>
        <v/>
      </c>
      <c r="F11" s="113" t="str">
        <f t="shared" si="1"/>
        <v/>
      </c>
    </row>
    <row r="12" s="93" customFormat="1" ht="19.5" customHeight="1" spans="1:6">
      <c r="A12" s="105" t="s">
        <v>373</v>
      </c>
      <c r="B12" s="111">
        <v>6</v>
      </c>
      <c r="C12" s="111">
        <v>11</v>
      </c>
      <c r="D12" s="111">
        <v>11</v>
      </c>
      <c r="E12" s="113">
        <f t="shared" si="0"/>
        <v>0.833333333333333</v>
      </c>
      <c r="F12" s="113">
        <f t="shared" si="1"/>
        <v>0</v>
      </c>
    </row>
    <row r="13" s="93" customFormat="1" ht="19.5" customHeight="1" spans="1:6">
      <c r="A13" s="105" t="s">
        <v>374</v>
      </c>
      <c r="B13" s="111"/>
      <c r="C13" s="111"/>
      <c r="D13" s="111"/>
      <c r="E13" s="113" t="str">
        <f t="shared" si="0"/>
        <v/>
      </c>
      <c r="F13" s="113" t="str">
        <f t="shared" si="1"/>
        <v/>
      </c>
    </row>
    <row r="14" s="93" customFormat="1" ht="19.5" customHeight="1" spans="1:6">
      <c r="A14" s="105" t="s">
        <v>375</v>
      </c>
      <c r="B14" s="111"/>
      <c r="C14" s="111"/>
      <c r="D14" s="111"/>
      <c r="E14" s="113" t="str">
        <f t="shared" si="0"/>
        <v/>
      </c>
      <c r="F14" s="113" t="str">
        <f t="shared" si="1"/>
        <v/>
      </c>
    </row>
    <row r="15" s="95" customFormat="1" ht="19.5" customHeight="1" spans="1:6">
      <c r="A15" s="109" t="s">
        <v>85</v>
      </c>
      <c r="B15" s="106">
        <f>SUM(B11,B12,B13,B14)</f>
        <v>6</v>
      </c>
      <c r="C15" s="106">
        <f>SUM(C11,C12,C13,C14)</f>
        <v>11</v>
      </c>
      <c r="D15" s="106">
        <f>SUM(D11,D12,D13,D14)</f>
        <v>11</v>
      </c>
      <c r="E15" s="113">
        <f t="shared" si="0"/>
        <v>0.833333333333333</v>
      </c>
      <c r="F15" s="113">
        <f t="shared" si="1"/>
        <v>0</v>
      </c>
    </row>
    <row r="16" s="95" customFormat="1" ht="19.5" customHeight="1" spans="1:6">
      <c r="A16" s="114"/>
      <c r="B16" s="106"/>
      <c r="C16" s="106"/>
      <c r="D16" s="106"/>
      <c r="E16" s="113" t="str">
        <f t="shared" si="0"/>
        <v/>
      </c>
      <c r="F16" s="113" t="str">
        <f t="shared" si="1"/>
        <v/>
      </c>
    </row>
    <row r="17" s="96" customFormat="1" ht="19.5" customHeight="1" spans="1:6">
      <c r="A17" s="195" t="s">
        <v>376</v>
      </c>
      <c r="B17" s="111">
        <f>SUM(B18:B23)</f>
        <v>6</v>
      </c>
      <c r="C17" s="111">
        <f>SUM(C18:C23)</f>
        <v>11</v>
      </c>
      <c r="D17" s="111">
        <f>SUM(D18:D23)</f>
        <v>11</v>
      </c>
      <c r="E17" s="112">
        <f t="shared" si="0"/>
        <v>0.833333333333333</v>
      </c>
      <c r="F17" s="112">
        <f t="shared" si="1"/>
        <v>0</v>
      </c>
    </row>
    <row r="18" s="96" customFormat="1" ht="19.5" customHeight="1" spans="1:6">
      <c r="A18" s="195" t="s">
        <v>377</v>
      </c>
      <c r="B18" s="111"/>
      <c r="C18" s="111"/>
      <c r="D18" s="111"/>
      <c r="E18" s="112" t="str">
        <f t="shared" si="0"/>
        <v/>
      </c>
      <c r="F18" s="112" t="str">
        <f t="shared" si="1"/>
        <v/>
      </c>
    </row>
    <row r="19" s="96" customFormat="1" ht="19.5" customHeight="1" spans="1:6">
      <c r="A19" s="195" t="s">
        <v>378</v>
      </c>
      <c r="B19" s="111"/>
      <c r="C19" s="111"/>
      <c r="D19" s="111"/>
      <c r="E19" s="112" t="str">
        <f t="shared" si="0"/>
        <v/>
      </c>
      <c r="F19" s="112" t="str">
        <f t="shared" si="1"/>
        <v/>
      </c>
    </row>
    <row r="20" s="96" customFormat="1" ht="19.5" customHeight="1" spans="1:6">
      <c r="A20" s="195" t="s">
        <v>379</v>
      </c>
      <c r="B20" s="111">
        <v>6</v>
      </c>
      <c r="C20" s="111">
        <v>11</v>
      </c>
      <c r="D20" s="111">
        <v>11</v>
      </c>
      <c r="E20" s="112">
        <f t="shared" si="0"/>
        <v>0.833333333333333</v>
      </c>
      <c r="F20" s="112">
        <f t="shared" si="1"/>
        <v>0</v>
      </c>
    </row>
    <row r="21" s="96" customFormat="1" ht="19.5" customHeight="1" spans="1:6">
      <c r="A21" s="195" t="s">
        <v>380</v>
      </c>
      <c r="B21" s="111"/>
      <c r="C21" s="111"/>
      <c r="D21" s="111"/>
      <c r="E21" s="112" t="str">
        <f t="shared" si="0"/>
        <v/>
      </c>
      <c r="F21" s="112" t="str">
        <f t="shared" si="1"/>
        <v/>
      </c>
    </row>
    <row r="22" s="96" customFormat="1" ht="19.5" customHeight="1" spans="1:6">
      <c r="A22" s="195" t="s">
        <v>381</v>
      </c>
      <c r="B22" s="111"/>
      <c r="C22" s="111"/>
      <c r="D22" s="111"/>
      <c r="E22" s="112" t="str">
        <f t="shared" si="0"/>
        <v/>
      </c>
      <c r="F22" s="112" t="str">
        <f t="shared" si="1"/>
        <v/>
      </c>
    </row>
    <row r="23" s="96" customFormat="1" ht="19.5" customHeight="1" spans="1:6">
      <c r="A23" s="195" t="s">
        <v>382</v>
      </c>
      <c r="B23" s="111"/>
      <c r="C23" s="111"/>
      <c r="D23" s="111"/>
      <c r="E23" s="112" t="str">
        <f t="shared" si="0"/>
        <v/>
      </c>
      <c r="F23" s="112" t="str">
        <f t="shared" si="1"/>
        <v/>
      </c>
    </row>
    <row r="24" s="96" customFormat="1" ht="19.5" customHeight="1" spans="1:6">
      <c r="A24" s="195" t="s">
        <v>383</v>
      </c>
      <c r="B24" s="160"/>
      <c r="C24" s="160"/>
      <c r="D24" s="160"/>
      <c r="E24" s="112" t="str">
        <f t="shared" si="0"/>
        <v/>
      </c>
      <c r="F24" s="112" t="str">
        <f t="shared" si="1"/>
        <v/>
      </c>
    </row>
    <row r="25" s="96" customFormat="1" ht="19.5" customHeight="1" spans="1:6">
      <c r="A25" s="105" t="s">
        <v>384</v>
      </c>
      <c r="B25" s="111"/>
      <c r="C25" s="111"/>
      <c r="D25" s="111"/>
      <c r="E25" s="112" t="str">
        <f t="shared" si="0"/>
        <v/>
      </c>
      <c r="F25" s="112" t="str">
        <f t="shared" si="1"/>
        <v/>
      </c>
    </row>
    <row r="26" s="96" customFormat="1" ht="19.5" customHeight="1" spans="1:6">
      <c r="A26" s="195" t="s">
        <v>385</v>
      </c>
      <c r="B26" s="111"/>
      <c r="C26" s="111"/>
      <c r="D26" s="111"/>
      <c r="E26" s="112" t="str">
        <f t="shared" si="0"/>
        <v/>
      </c>
      <c r="F26" s="112" t="str">
        <f t="shared" si="1"/>
        <v/>
      </c>
    </row>
    <row r="27" s="96" customFormat="1" ht="19.5" customHeight="1" spans="1:6">
      <c r="A27" s="195" t="s">
        <v>386</v>
      </c>
      <c r="B27" s="111"/>
      <c r="C27" s="111"/>
      <c r="D27" s="111"/>
      <c r="E27" s="112" t="str">
        <f t="shared" si="0"/>
        <v/>
      </c>
      <c r="F27" s="112" t="str">
        <f t="shared" si="1"/>
        <v/>
      </c>
    </row>
    <row r="28" s="96" customFormat="1" ht="19.5" customHeight="1" spans="1:6">
      <c r="A28" s="195" t="s">
        <v>387</v>
      </c>
      <c r="B28" s="111"/>
      <c r="C28" s="111"/>
      <c r="D28" s="111"/>
      <c r="E28" s="112" t="str">
        <f t="shared" si="0"/>
        <v/>
      </c>
      <c r="F28" s="112" t="str">
        <f t="shared" si="1"/>
        <v/>
      </c>
    </row>
    <row r="29" s="96" customFormat="1" ht="19.5" customHeight="1" spans="1:6">
      <c r="A29" s="195" t="s">
        <v>388</v>
      </c>
      <c r="B29" s="111"/>
      <c r="C29" s="111"/>
      <c r="D29" s="111"/>
      <c r="E29" s="112" t="str">
        <f t="shared" si="0"/>
        <v/>
      </c>
      <c r="F29" s="112" t="str">
        <f t="shared" si="1"/>
        <v/>
      </c>
    </row>
    <row r="30" s="96" customFormat="1" ht="19.5" customHeight="1" spans="1:6">
      <c r="A30" s="196" t="s">
        <v>389</v>
      </c>
      <c r="B30" s="111"/>
      <c r="C30" s="111"/>
      <c r="D30" s="111"/>
      <c r="E30" s="112" t="str">
        <f t="shared" si="0"/>
        <v/>
      </c>
      <c r="F30" s="112" t="str">
        <f t="shared" si="1"/>
        <v/>
      </c>
    </row>
    <row r="31" s="96" customFormat="1" ht="19.5" customHeight="1" spans="1:6">
      <c r="A31" s="195" t="s">
        <v>390</v>
      </c>
      <c r="B31" s="111"/>
      <c r="C31" s="111"/>
      <c r="D31" s="111"/>
      <c r="E31" s="112" t="str">
        <f t="shared" si="0"/>
        <v/>
      </c>
      <c r="F31" s="112" t="str">
        <f t="shared" si="1"/>
        <v/>
      </c>
    </row>
    <row r="32" s="96" customFormat="1" ht="19.5" customHeight="1" spans="1:6">
      <c r="A32" s="195" t="s">
        <v>391</v>
      </c>
      <c r="B32" s="111"/>
      <c r="C32" s="111"/>
      <c r="D32" s="111"/>
      <c r="E32" s="112" t="str">
        <f t="shared" si="0"/>
        <v/>
      </c>
      <c r="F32" s="112" t="str">
        <f t="shared" si="1"/>
        <v/>
      </c>
    </row>
    <row r="33" s="96" customFormat="1" ht="19.5" customHeight="1" spans="1:6">
      <c r="A33" s="195"/>
      <c r="B33" s="111"/>
      <c r="C33" s="111"/>
      <c r="D33" s="111"/>
      <c r="E33" s="112"/>
      <c r="F33" s="112"/>
    </row>
    <row r="34" s="96" customFormat="1" ht="19.5" customHeight="1" spans="1:6">
      <c r="A34" s="109" t="s">
        <v>271</v>
      </c>
      <c r="B34" s="106">
        <f>SUM(B17,B24,B27,B29,B31)</f>
        <v>6</v>
      </c>
      <c r="C34" s="106">
        <f>SUM(C17,C24,C27,C29,C31)</f>
        <v>11</v>
      </c>
      <c r="D34" s="106">
        <f>SUM(D17,D24,D27,D29,D31)</f>
        <v>11</v>
      </c>
      <c r="E34" s="113">
        <f>IF(B34&lt;&gt;0,D34/B34-1,"")</f>
        <v>0.833333333333333</v>
      </c>
      <c r="F34" s="113">
        <f>IF(C34&lt;&gt;0,D34/C34-1,"")</f>
        <v>0</v>
      </c>
    </row>
    <row r="35" s="96" customFormat="1" ht="19.5" customHeight="1" spans="1:6">
      <c r="A35" s="195" t="s">
        <v>392</v>
      </c>
      <c r="B35" s="111"/>
      <c r="C35" s="111"/>
      <c r="D35" s="111"/>
      <c r="E35" s="113" t="str">
        <f>IF(B35&lt;&gt;0,D35/B35-1,"")</f>
        <v/>
      </c>
      <c r="F35" s="112" t="str">
        <f>IF(C35&lt;&gt;0,D35/C35-1,"")</f>
        <v/>
      </c>
    </row>
    <row r="36" s="96" customFormat="1" ht="19.5" customHeight="1" spans="1:6">
      <c r="A36" s="195" t="s">
        <v>393</v>
      </c>
      <c r="B36" s="111"/>
      <c r="C36" s="111"/>
      <c r="D36" s="111"/>
      <c r="E36" s="113" t="str">
        <f>IF(B36&lt;&gt;0,D36/B36-1,"")</f>
        <v/>
      </c>
      <c r="F36" s="112" t="str">
        <f>IF(C36&lt;&gt;0,D36/C36-1,"")</f>
        <v/>
      </c>
    </row>
    <row r="37" s="96" customFormat="1" ht="19.5" customHeight="1" spans="1:6">
      <c r="A37" s="195" t="s">
        <v>394</v>
      </c>
      <c r="B37" s="111"/>
      <c r="C37" s="111"/>
      <c r="D37" s="111"/>
      <c r="E37" s="113" t="str">
        <f>IF(B37&lt;&gt;0,D37/B37-1,"")</f>
        <v/>
      </c>
      <c r="F37" s="112" t="str">
        <f>IF(C37&lt;&gt;0,D37/C37-1,"")</f>
        <v/>
      </c>
    </row>
    <row r="38" s="96" customFormat="1" ht="19.5" customHeight="1" spans="1:6">
      <c r="A38" s="109" t="s">
        <v>284</v>
      </c>
      <c r="B38" s="106">
        <f>SUM(B34,B35,B36,B37)</f>
        <v>6</v>
      </c>
      <c r="C38" s="106">
        <f>SUM(C34,C35,C36,C37)</f>
        <v>11</v>
      </c>
      <c r="D38" s="106">
        <f>SUM(D34,D35,D36,D37)</f>
        <v>11</v>
      </c>
      <c r="E38" s="113">
        <f>IF(B38&lt;&gt;0,D38/B38-1,"")</f>
        <v>0.833333333333333</v>
      </c>
      <c r="F38" s="113">
        <f>IF(C38&lt;&gt;0,D38/C38-1,"")</f>
        <v>0</v>
      </c>
    </row>
    <row r="39" spans="1:6">
      <c r="A39" s="197"/>
      <c r="B39" s="198"/>
      <c r="C39" s="198"/>
      <c r="D39" s="198"/>
      <c r="E39" s="198"/>
      <c r="F39" s="198"/>
    </row>
  </sheetData>
  <mergeCells count="6">
    <mergeCell ref="A1:F1"/>
    <mergeCell ref="C3:D3"/>
    <mergeCell ref="E3:F3"/>
    <mergeCell ref="A39:F39"/>
    <mergeCell ref="A3:A4"/>
    <mergeCell ref="B3:B4"/>
  </mergeCells>
  <conditionalFormatting sqref="A5">
    <cfRule type="expression" dxfId="0" priority="41" stopIfTrue="1">
      <formula>"len($A:$A)=3"</formula>
    </cfRule>
    <cfRule type="expression" dxfId="0" priority="42" stopIfTrue="1">
      <formula>"len($A:$A)=3"</formula>
    </cfRule>
  </conditionalFormatting>
  <conditionalFormatting sqref="A6">
    <cfRule type="expression" dxfId="0" priority="31" stopIfTrue="1">
      <formula>"len($A:$A)=3"</formula>
    </cfRule>
    <cfRule type="expression" dxfId="0" priority="32" stopIfTrue="1">
      <formula>"len($A:$A)=3"</formula>
    </cfRule>
  </conditionalFormatting>
  <conditionalFormatting sqref="A7">
    <cfRule type="expression" dxfId="0" priority="28" stopIfTrue="1">
      <formula>"len($A:$A)=3"</formula>
    </cfRule>
    <cfRule type="expression" dxfId="0" priority="29" stopIfTrue="1">
      <formula>"len($A:$A)=3"</formula>
    </cfRule>
  </conditionalFormatting>
  <conditionalFormatting sqref="A8">
    <cfRule type="expression" dxfId="0" priority="26" stopIfTrue="1">
      <formula>"len($A:$A)=3"</formula>
    </cfRule>
    <cfRule type="expression" dxfId="0" priority="27" stopIfTrue="1">
      <formula>"len($A:$A)=3"</formula>
    </cfRule>
  </conditionalFormatting>
  <conditionalFormatting sqref="A9">
    <cfRule type="expression" dxfId="0" priority="24" stopIfTrue="1">
      <formula>"len($A:$A)=3"</formula>
    </cfRule>
    <cfRule type="expression" dxfId="0" priority="25" stopIfTrue="1">
      <formula>"len($A:$A)=3"</formula>
    </cfRule>
  </conditionalFormatting>
  <conditionalFormatting sqref="A10">
    <cfRule type="expression" dxfId="0" priority="34" stopIfTrue="1">
      <formula>"len($A:$A)=3"</formula>
    </cfRule>
    <cfRule type="expression" dxfId="0" priority="35" stopIfTrue="1">
      <formula>"len($A:$A)=3"</formula>
    </cfRule>
  </conditionalFormatting>
  <conditionalFormatting sqref="A12">
    <cfRule type="expression" dxfId="0" priority="36" stopIfTrue="1">
      <formula>"len($A:$A)=3"</formula>
    </cfRule>
    <cfRule type="expression" dxfId="0" priority="37" stopIfTrue="1">
      <formula>"len($A:$A)=3"</formula>
    </cfRule>
  </conditionalFormatting>
  <conditionalFormatting sqref="A24">
    <cfRule type="expression" dxfId="0" priority="2" stopIfTrue="1">
      <formula>"len($A:$A)=3"</formula>
    </cfRule>
    <cfRule type="expression" dxfId="0" priority="1" stopIfTrue="1">
      <formula>"len($A:$A)=3"</formula>
    </cfRule>
  </conditionalFormatting>
  <conditionalFormatting sqref="A27">
    <cfRule type="expression" dxfId="0" priority="13" stopIfTrue="1">
      <formula>"len($A:$A)=3"</formula>
    </cfRule>
    <cfRule type="expression" dxfId="0" priority="14" stopIfTrue="1">
      <formula>"len($A:$A)=3"</formula>
    </cfRule>
  </conditionalFormatting>
  <conditionalFormatting sqref="A29">
    <cfRule type="expression" dxfId="0" priority="11" stopIfTrue="1">
      <formula>"len($A:$A)=3"</formula>
    </cfRule>
    <cfRule type="expression" dxfId="0" priority="12" stopIfTrue="1">
      <formula>"len($A:$A)=3"</formula>
    </cfRule>
  </conditionalFormatting>
  <conditionalFormatting sqref="A31">
    <cfRule type="expression" dxfId="0" priority="9" stopIfTrue="1">
      <formula>"len($A:$A)=3"</formula>
    </cfRule>
    <cfRule type="expression" dxfId="0" priority="10" stopIfTrue="1">
      <formula>"len($A:$A)=3"</formula>
    </cfRule>
  </conditionalFormatting>
  <conditionalFormatting sqref="A34">
    <cfRule type="expression" dxfId="0" priority="7" stopIfTrue="1">
      <formula>"len($A:$A)=3"</formula>
    </cfRule>
    <cfRule type="expression" dxfId="0" priority="8" stopIfTrue="1">
      <formula>"len($A:$A)=3"</formula>
    </cfRule>
  </conditionalFormatting>
  <conditionalFormatting sqref="A36">
    <cfRule type="expression" dxfId="0" priority="19" stopIfTrue="1">
      <formula>"len($A:$A)=3"</formula>
    </cfRule>
  </conditionalFormatting>
  <conditionalFormatting sqref="A37">
    <cfRule type="expression" dxfId="0" priority="3" stopIfTrue="1">
      <formula>"len($A:$A)=3"</formula>
    </cfRule>
    <cfRule type="expression" dxfId="0" priority="4" stopIfTrue="1">
      <formula>"len($A:$A)=3"</formula>
    </cfRule>
  </conditionalFormatting>
  <conditionalFormatting sqref="A38">
    <cfRule type="expression" dxfId="0" priority="5" stopIfTrue="1">
      <formula>"len($A:$A)=3"</formula>
    </cfRule>
    <cfRule type="expression" dxfId="0" priority="6" stopIfTrue="1">
      <formula>"len($A:$A)=3"</formula>
    </cfRule>
  </conditionalFormatting>
  <conditionalFormatting sqref="A17:A23">
    <cfRule type="expression" dxfId="0" priority="23" stopIfTrue="1">
      <formula>"len($A:$A)=3"</formula>
    </cfRule>
  </conditionalFormatting>
  <conditionalFormatting sqref="A32:A33">
    <cfRule type="expression" dxfId="0" priority="21" stopIfTrue="1">
      <formula>"len($A:$A)=3"</formula>
    </cfRule>
  </conditionalFormatting>
  <conditionalFormatting sqref="A17:A23 A25:A26">
    <cfRule type="expression" dxfId="0" priority="22" stopIfTrue="1">
      <formula>"len($A:$A)=3"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5"/>
  <sheetViews>
    <sheetView showZeros="0" zoomScale="120" zoomScaleNormal="120" workbookViewId="0">
      <pane ySplit="4" topLeftCell="A5" activePane="bottomLeft" state="frozen"/>
      <selection/>
      <selection pane="bottomLeft" activeCell="A1" sqref="A1:D1"/>
    </sheetView>
  </sheetViews>
  <sheetFormatPr defaultColWidth="8.75" defaultRowHeight="14.25" outlineLevelCol="6"/>
  <cols>
    <col min="1" max="1" width="44.25" style="118" customWidth="1"/>
    <col min="2" max="2" width="14.875" style="118" customWidth="1"/>
    <col min="3" max="3" width="13.375" style="118" customWidth="1"/>
    <col min="4" max="4" width="11.625" style="119" customWidth="1"/>
    <col min="5" max="5" width="22.375" style="118" customWidth="1"/>
    <col min="6" max="32" width="9" style="118"/>
    <col min="33" max="16384" width="8.75" style="118"/>
  </cols>
  <sheetData>
    <row r="1" s="116" customFormat="1" ht="24" spans="1:4">
      <c r="A1" s="120" t="s">
        <v>395</v>
      </c>
      <c r="B1" s="120"/>
      <c r="C1" s="120"/>
      <c r="D1" s="120"/>
    </row>
    <row r="2" s="121" customFormat="1" ht="18.25" customHeight="1" spans="1:4">
      <c r="A2" s="121" t="s">
        <v>396</v>
      </c>
      <c r="B2" s="122"/>
      <c r="D2" s="157" t="s">
        <v>39</v>
      </c>
    </row>
    <row r="3" s="181" customFormat="1" ht="18.25" customHeight="1" spans="1:4">
      <c r="A3" s="158" t="s">
        <v>40</v>
      </c>
      <c r="B3" s="79" t="s">
        <v>397</v>
      </c>
      <c r="C3" s="79" t="s">
        <v>398</v>
      </c>
      <c r="D3" s="79"/>
    </row>
    <row r="4" s="181" customFormat="1" ht="18.25" customHeight="1" spans="1:4">
      <c r="A4" s="158"/>
      <c r="B4" s="79"/>
      <c r="C4" s="79" t="s">
        <v>44</v>
      </c>
      <c r="D4" s="82" t="s">
        <v>399</v>
      </c>
    </row>
    <row r="5" s="121" customFormat="1" ht="18.25" customHeight="1" spans="1:4">
      <c r="A5" s="146" t="s">
        <v>48</v>
      </c>
      <c r="B5" s="182">
        <f>SUM(B6:B20)</f>
        <v>20653</v>
      </c>
      <c r="C5" s="182">
        <f>SUM(C6:C20)</f>
        <v>25420</v>
      </c>
      <c r="D5" s="183">
        <f>IF(OR(VALUE(C5)=0,ISERROR(C5/B5-1)),"",ROUND(C5/B5-1,3))</f>
        <v>0.231</v>
      </c>
    </row>
    <row r="6" s="121" customFormat="1" ht="18.25" customHeight="1" spans="1:4">
      <c r="A6" s="127" t="s">
        <v>49</v>
      </c>
      <c r="B6" s="184">
        <v>6698</v>
      </c>
      <c r="C6" s="184">
        <v>9225</v>
      </c>
      <c r="D6" s="185">
        <f t="shared" ref="D6:D41" si="0">IF(OR(VALUE(C6)=0,ISERROR(C6/B6-1)),"",ROUND(C6/B6-1,3))</f>
        <v>0.377</v>
      </c>
    </row>
    <row r="7" s="121" customFormat="1" ht="18.25" customHeight="1" spans="1:4">
      <c r="A7" s="127" t="s">
        <v>50</v>
      </c>
      <c r="B7" s="184"/>
      <c r="C7" s="184"/>
      <c r="D7" s="185" t="str">
        <f t="shared" si="0"/>
        <v/>
      </c>
    </row>
    <row r="8" s="121" customFormat="1" ht="18.25" customHeight="1" spans="1:4">
      <c r="A8" s="127" t="s">
        <v>51</v>
      </c>
      <c r="B8" s="184">
        <v>1097</v>
      </c>
      <c r="C8" s="184">
        <v>1130</v>
      </c>
      <c r="D8" s="185">
        <f t="shared" si="0"/>
        <v>0.03</v>
      </c>
    </row>
    <row r="9" s="121" customFormat="1" ht="18.25" customHeight="1" spans="1:4">
      <c r="A9" s="127" t="s">
        <v>52</v>
      </c>
      <c r="B9" s="184">
        <v>239</v>
      </c>
      <c r="C9" s="184">
        <v>246</v>
      </c>
      <c r="D9" s="185">
        <f t="shared" si="0"/>
        <v>0.029</v>
      </c>
    </row>
    <row r="10" s="121" customFormat="1" ht="18.25" customHeight="1" spans="1:4">
      <c r="A10" s="127" t="s">
        <v>53</v>
      </c>
      <c r="B10" s="184">
        <v>216</v>
      </c>
      <c r="C10" s="184">
        <v>225</v>
      </c>
      <c r="D10" s="185">
        <f t="shared" si="0"/>
        <v>0.042</v>
      </c>
    </row>
    <row r="11" s="121" customFormat="1" ht="18.25" customHeight="1" spans="1:4">
      <c r="A11" s="127" t="s">
        <v>54</v>
      </c>
      <c r="B11" s="184">
        <v>738</v>
      </c>
      <c r="C11" s="184">
        <v>760</v>
      </c>
      <c r="D11" s="185">
        <f t="shared" si="0"/>
        <v>0.03</v>
      </c>
    </row>
    <row r="12" s="121" customFormat="1" ht="18.25" customHeight="1" spans="1:4">
      <c r="A12" s="127" t="s">
        <v>55</v>
      </c>
      <c r="B12" s="184">
        <v>259</v>
      </c>
      <c r="C12" s="184">
        <v>397</v>
      </c>
      <c r="D12" s="185">
        <f t="shared" si="0"/>
        <v>0.533</v>
      </c>
    </row>
    <row r="13" s="121" customFormat="1" ht="18.25" customHeight="1" spans="1:4">
      <c r="A13" s="127" t="s">
        <v>56</v>
      </c>
      <c r="B13" s="184">
        <v>354</v>
      </c>
      <c r="C13" s="184">
        <v>210</v>
      </c>
      <c r="D13" s="185">
        <f t="shared" si="0"/>
        <v>-0.407</v>
      </c>
    </row>
    <row r="14" s="121" customFormat="1" ht="18.25" customHeight="1" spans="1:4">
      <c r="A14" s="127" t="s">
        <v>57</v>
      </c>
      <c r="B14" s="184">
        <v>306</v>
      </c>
      <c r="C14" s="184">
        <v>581</v>
      </c>
      <c r="D14" s="185">
        <f t="shared" si="0"/>
        <v>0.899</v>
      </c>
    </row>
    <row r="15" s="121" customFormat="1" ht="18.25" customHeight="1" spans="1:4">
      <c r="A15" s="127" t="s">
        <v>58</v>
      </c>
      <c r="B15" s="184">
        <v>287</v>
      </c>
      <c r="C15" s="184">
        <v>296</v>
      </c>
      <c r="D15" s="185">
        <f t="shared" si="0"/>
        <v>0.031</v>
      </c>
    </row>
    <row r="16" s="121" customFormat="1" ht="18.25" customHeight="1" spans="1:4">
      <c r="A16" s="127" t="s">
        <v>59</v>
      </c>
      <c r="B16" s="184">
        <v>408</v>
      </c>
      <c r="C16" s="184">
        <v>420</v>
      </c>
      <c r="D16" s="185">
        <f t="shared" si="0"/>
        <v>0.029</v>
      </c>
    </row>
    <row r="17" s="121" customFormat="1" ht="18.25" customHeight="1" spans="1:4">
      <c r="A17" s="127" t="s">
        <v>60</v>
      </c>
      <c r="B17" s="184">
        <v>2943</v>
      </c>
      <c r="C17" s="184">
        <v>4600</v>
      </c>
      <c r="D17" s="185">
        <f t="shared" si="0"/>
        <v>0.563</v>
      </c>
    </row>
    <row r="18" s="121" customFormat="1" ht="18.25" customHeight="1" spans="1:4">
      <c r="A18" s="127" t="s">
        <v>61</v>
      </c>
      <c r="B18" s="184">
        <v>655</v>
      </c>
      <c r="C18" s="184">
        <v>670</v>
      </c>
      <c r="D18" s="185">
        <f t="shared" si="0"/>
        <v>0.023</v>
      </c>
    </row>
    <row r="19" s="121" customFormat="1" ht="18.25" customHeight="1" spans="1:4">
      <c r="A19" s="127" t="s">
        <v>62</v>
      </c>
      <c r="B19" s="184">
        <v>6414</v>
      </c>
      <c r="C19" s="184">
        <v>6620</v>
      </c>
      <c r="D19" s="185">
        <f t="shared" si="0"/>
        <v>0.032</v>
      </c>
    </row>
    <row r="20" s="121" customFormat="1" ht="18.25" customHeight="1" spans="1:4">
      <c r="A20" s="127" t="s">
        <v>400</v>
      </c>
      <c r="B20" s="184">
        <v>39</v>
      </c>
      <c r="C20" s="184">
        <v>40</v>
      </c>
      <c r="D20" s="185">
        <f t="shared" si="0"/>
        <v>0.026</v>
      </c>
    </row>
    <row r="21" s="121" customFormat="1" ht="18.25" customHeight="1" spans="1:4">
      <c r="A21" s="134" t="s">
        <v>64</v>
      </c>
      <c r="B21" s="182">
        <f>SUM(B22:B29)</f>
        <v>20479</v>
      </c>
      <c r="C21" s="182">
        <f>SUM(C22:C29)</f>
        <v>16946</v>
      </c>
      <c r="D21" s="183">
        <f t="shared" si="0"/>
        <v>-0.173</v>
      </c>
    </row>
    <row r="22" s="121" customFormat="1" ht="18.25" customHeight="1" spans="1:4">
      <c r="A22" s="127" t="s">
        <v>65</v>
      </c>
      <c r="B22" s="184">
        <v>2457</v>
      </c>
      <c r="C22" s="184">
        <v>2560</v>
      </c>
      <c r="D22" s="185">
        <f t="shared" si="0"/>
        <v>0.042</v>
      </c>
    </row>
    <row r="23" s="121" customFormat="1" ht="18.25" customHeight="1" spans="1:4">
      <c r="A23" s="127" t="s">
        <v>66</v>
      </c>
      <c r="B23" s="184">
        <v>3711</v>
      </c>
      <c r="C23" s="184">
        <v>3755</v>
      </c>
      <c r="D23" s="185">
        <f t="shared" si="0"/>
        <v>0.012</v>
      </c>
    </row>
    <row r="24" s="121" customFormat="1" ht="18.25" customHeight="1" spans="1:4">
      <c r="A24" s="127" t="s">
        <v>67</v>
      </c>
      <c r="B24" s="184">
        <v>1950</v>
      </c>
      <c r="C24" s="184">
        <v>2100</v>
      </c>
      <c r="D24" s="185">
        <f t="shared" si="0"/>
        <v>0.077</v>
      </c>
    </row>
    <row r="25" s="121" customFormat="1" ht="18.25" customHeight="1" spans="1:4">
      <c r="A25" s="124" t="s">
        <v>401</v>
      </c>
      <c r="B25" s="184"/>
      <c r="C25" s="184"/>
      <c r="D25" s="185" t="str">
        <f t="shared" si="0"/>
        <v/>
      </c>
    </row>
    <row r="26" s="121" customFormat="1" ht="18.25" customHeight="1" spans="1:4">
      <c r="A26" s="127" t="s">
        <v>69</v>
      </c>
      <c r="B26" s="184">
        <v>6340</v>
      </c>
      <c r="C26" s="184">
        <v>5860</v>
      </c>
      <c r="D26" s="186">
        <f t="shared" si="0"/>
        <v>-0.076</v>
      </c>
    </row>
    <row r="27" s="121" customFormat="1" ht="18.25" customHeight="1" spans="1:4">
      <c r="A27" s="127" t="s">
        <v>70</v>
      </c>
      <c r="B27" s="184">
        <v>633</v>
      </c>
      <c r="C27" s="184">
        <v>600</v>
      </c>
      <c r="D27" s="185">
        <f t="shared" si="0"/>
        <v>-0.052</v>
      </c>
    </row>
    <row r="28" s="121" customFormat="1" ht="18.25" customHeight="1" spans="1:4">
      <c r="A28" s="127" t="s">
        <v>71</v>
      </c>
      <c r="B28" s="184">
        <v>24</v>
      </c>
      <c r="C28" s="184">
        <v>25</v>
      </c>
      <c r="D28" s="185">
        <f t="shared" si="0"/>
        <v>0.042</v>
      </c>
    </row>
    <row r="29" s="121" customFormat="1" ht="18.25" customHeight="1" spans="1:4">
      <c r="A29" s="127" t="s">
        <v>72</v>
      </c>
      <c r="B29" s="184">
        <v>5364</v>
      </c>
      <c r="C29" s="184">
        <v>2046</v>
      </c>
      <c r="D29" s="185">
        <f t="shared" si="0"/>
        <v>-0.619</v>
      </c>
    </row>
    <row r="30" s="121" customFormat="1" ht="18.25" customHeight="1" spans="1:4">
      <c r="A30" s="132" t="s">
        <v>73</v>
      </c>
      <c r="B30" s="182">
        <f>SUM(B5,B21)</f>
        <v>41132</v>
      </c>
      <c r="C30" s="187">
        <f>SUM(C5,C21)</f>
        <v>42366</v>
      </c>
      <c r="D30" s="183">
        <f t="shared" si="0"/>
        <v>0.03</v>
      </c>
    </row>
    <row r="31" s="121" customFormat="1" ht="18.25" hidden="1" customHeight="1" spans="1:4">
      <c r="A31" s="132"/>
      <c r="B31" s="182"/>
      <c r="C31" s="187"/>
      <c r="D31" s="183"/>
    </row>
    <row r="32" s="121" customFormat="1" ht="18.25" customHeight="1" spans="1:4">
      <c r="A32" s="134" t="s">
        <v>75</v>
      </c>
      <c r="B32" s="187">
        <f>SUM(B33:B34)</f>
        <v>62398</v>
      </c>
      <c r="C32" s="187">
        <f>SUM(C33:C34)</f>
        <v>2605</v>
      </c>
      <c r="D32" s="183">
        <f t="shared" ref="D32:D42" si="1">IF(OR(VALUE(C32)=0,ISERROR(C32/B32-1)),"",ROUND(C32/B32-1,3))</f>
        <v>-0.958</v>
      </c>
    </row>
    <row r="33" s="121" customFormat="1" ht="18.25" customHeight="1" spans="1:4">
      <c r="A33" s="124" t="s">
        <v>402</v>
      </c>
      <c r="B33" s="184">
        <v>400</v>
      </c>
      <c r="C33" s="187"/>
      <c r="D33" s="185" t="str">
        <f t="shared" si="1"/>
        <v/>
      </c>
    </row>
    <row r="34" s="121" customFormat="1" ht="18.25" customHeight="1" spans="1:4">
      <c r="A34" s="124" t="s">
        <v>403</v>
      </c>
      <c r="B34" s="188">
        <v>61998</v>
      </c>
      <c r="C34" s="188">
        <v>2605</v>
      </c>
      <c r="D34" s="185">
        <f t="shared" si="1"/>
        <v>-0.958</v>
      </c>
    </row>
    <row r="35" s="121" customFormat="1" ht="18.25" customHeight="1" spans="1:4">
      <c r="A35" s="146" t="s">
        <v>78</v>
      </c>
      <c r="B35" s="187">
        <f>SUM(B36:B41)</f>
        <v>167128</v>
      </c>
      <c r="C35" s="189">
        <f>SUM(C36:C41)</f>
        <v>148064</v>
      </c>
      <c r="D35" s="183">
        <f t="shared" si="1"/>
        <v>-0.114</v>
      </c>
    </row>
    <row r="36" s="121" customFormat="1" ht="18.25" customHeight="1" spans="1:4">
      <c r="A36" s="127" t="s">
        <v>79</v>
      </c>
      <c r="B36" s="188">
        <v>2176</v>
      </c>
      <c r="C36" s="188">
        <v>2176</v>
      </c>
      <c r="D36" s="185">
        <f t="shared" si="1"/>
        <v>0</v>
      </c>
    </row>
    <row r="37" s="121" customFormat="1" ht="18.25" customHeight="1" spans="1:4">
      <c r="A37" s="127" t="s">
        <v>80</v>
      </c>
      <c r="B37" s="190">
        <v>126776</v>
      </c>
      <c r="C37" s="188">
        <v>108578</v>
      </c>
      <c r="D37" s="185">
        <f t="shared" si="1"/>
        <v>-0.144</v>
      </c>
    </row>
    <row r="38" s="121" customFormat="1" ht="18.25" customHeight="1" spans="1:4">
      <c r="A38" s="127" t="s">
        <v>81</v>
      </c>
      <c r="B38" s="188">
        <v>26867</v>
      </c>
      <c r="C38" s="191">
        <v>21000</v>
      </c>
      <c r="D38" s="185">
        <f t="shared" si="1"/>
        <v>-0.218</v>
      </c>
    </row>
    <row r="39" s="121" customFormat="1" ht="18.25" customHeight="1" spans="1:4">
      <c r="A39" s="127" t="s">
        <v>82</v>
      </c>
      <c r="B39" s="188">
        <v>2589</v>
      </c>
      <c r="C39" s="184">
        <v>16283</v>
      </c>
      <c r="D39" s="185">
        <f t="shared" si="1"/>
        <v>5.289</v>
      </c>
    </row>
    <row r="40" s="121" customFormat="1" ht="18.25" customHeight="1" spans="1:4">
      <c r="A40" s="127" t="s">
        <v>83</v>
      </c>
      <c r="B40" s="188">
        <v>8546</v>
      </c>
      <c r="C40" s="184"/>
      <c r="D40" s="185" t="str">
        <f t="shared" si="1"/>
        <v/>
      </c>
    </row>
    <row r="41" s="121" customFormat="1" ht="18.25" customHeight="1" spans="1:4">
      <c r="A41" s="127" t="s">
        <v>84</v>
      </c>
      <c r="B41" s="188">
        <v>174</v>
      </c>
      <c r="C41" s="184">
        <v>27</v>
      </c>
      <c r="D41" s="185">
        <f t="shared" si="1"/>
        <v>-0.845</v>
      </c>
    </row>
    <row r="42" s="121" customFormat="1" ht="18.25" customHeight="1" spans="1:4">
      <c r="A42" s="132" t="s">
        <v>85</v>
      </c>
      <c r="B42" s="187">
        <f>SUM(B30,B32,B35)</f>
        <v>270658</v>
      </c>
      <c r="C42" s="187">
        <f>SUM(C30,C32,C35)</f>
        <v>193035</v>
      </c>
      <c r="D42" s="183">
        <f t="shared" si="1"/>
        <v>-0.287</v>
      </c>
    </row>
    <row r="43" ht="18.95" customHeight="1" spans="1:4">
      <c r="A43" s="192"/>
      <c r="B43" s="192"/>
      <c r="C43" s="192"/>
      <c r="D43" s="192"/>
    </row>
    <row r="44" ht="18.95" customHeight="1" spans="1:4">
      <c r="A44" s="152"/>
      <c r="B44" s="152"/>
      <c r="C44" s="152"/>
      <c r="D44" s="193"/>
    </row>
    <row r="45" ht="18.95" customHeight="1" spans="1:4">
      <c r="A45" s="152"/>
      <c r="B45" s="152"/>
      <c r="C45" s="152"/>
      <c r="D45" s="193"/>
    </row>
    <row r="46" ht="18.95" customHeight="1" spans="1:4">
      <c r="A46" s="152"/>
      <c r="B46" s="152"/>
      <c r="C46" s="152"/>
      <c r="D46" s="193"/>
    </row>
    <row r="47" ht="18.95" customHeight="1" spans="1:4">
      <c r="A47" s="152"/>
      <c r="B47" s="152"/>
      <c r="C47" s="152"/>
      <c r="D47" s="193"/>
    </row>
    <row r="48" ht="18.95" customHeight="1" spans="1:4">
      <c r="A48" s="152"/>
      <c r="B48" s="152"/>
      <c r="C48" s="152"/>
      <c r="D48" s="193"/>
    </row>
    <row r="49" ht="18.95" customHeight="1" spans="1:4">
      <c r="A49" s="152"/>
      <c r="B49" s="152"/>
      <c r="C49" s="152"/>
      <c r="D49" s="193"/>
    </row>
    <row r="50" ht="18.95" customHeight="1" spans="1:4">
      <c r="A50" s="152"/>
      <c r="B50" s="152"/>
      <c r="C50" s="152"/>
      <c r="D50" s="193"/>
    </row>
    <row r="51" ht="18.95" customHeight="1" spans="1:4">
      <c r="A51" s="152"/>
      <c r="B51" s="152"/>
      <c r="C51" s="152"/>
      <c r="D51" s="193"/>
    </row>
    <row r="52" ht="18.95" customHeight="1" spans="1:4">
      <c r="A52" s="152"/>
      <c r="B52" s="152"/>
      <c r="C52" s="152"/>
      <c r="D52" s="193"/>
    </row>
    <row r="53" ht="18.95" customHeight="1" spans="1:4">
      <c r="A53" s="152"/>
      <c r="B53" s="152"/>
      <c r="C53" s="152"/>
      <c r="D53" s="193"/>
    </row>
    <row r="54" ht="18.95" customHeight="1" spans="1:4">
      <c r="A54" s="152"/>
      <c r="B54" s="152"/>
      <c r="C54" s="152"/>
      <c r="D54" s="193"/>
    </row>
    <row r="55" ht="18.95" customHeight="1" spans="1:4">
      <c r="A55" s="152"/>
      <c r="B55" s="152"/>
      <c r="C55" s="152"/>
      <c r="D55" s="193"/>
    </row>
    <row r="56" ht="18.95" customHeight="1" spans="1:4">
      <c r="A56" s="152"/>
      <c r="B56" s="152"/>
      <c r="C56" s="152"/>
      <c r="D56" s="193"/>
    </row>
    <row r="57" ht="18.95" customHeight="1" spans="1:4">
      <c r="A57" s="152"/>
      <c r="B57" s="152"/>
      <c r="C57" s="152"/>
      <c r="D57" s="193"/>
    </row>
    <row r="58" ht="18.95" customHeight="1" spans="1:4">
      <c r="A58" s="152"/>
      <c r="B58" s="152"/>
      <c r="C58" s="152"/>
      <c r="D58" s="193"/>
    </row>
    <row r="59" ht="18.95" customHeight="1" spans="1:4">
      <c r="A59" s="152"/>
      <c r="B59" s="152"/>
      <c r="C59" s="152"/>
      <c r="D59" s="193"/>
    </row>
    <row r="60" ht="18.95" customHeight="1" spans="1:4">
      <c r="A60" s="152"/>
      <c r="B60" s="152"/>
      <c r="C60" s="152"/>
      <c r="D60" s="193"/>
    </row>
    <row r="61" ht="18.95" customHeight="1" spans="1:4">
      <c r="A61" s="152"/>
      <c r="B61" s="152"/>
      <c r="C61" s="152"/>
      <c r="D61" s="193"/>
    </row>
    <row r="62" ht="18.95" customHeight="1" spans="1:4">
      <c r="A62" s="152"/>
      <c r="B62" s="152"/>
      <c r="C62" s="152"/>
      <c r="D62" s="193"/>
    </row>
    <row r="63" ht="18.95" customHeight="1" spans="1:4">
      <c r="A63" s="152"/>
      <c r="B63" s="152"/>
      <c r="C63" s="152"/>
      <c r="D63" s="193"/>
    </row>
    <row r="64" ht="18.95" customHeight="1" spans="1:4">
      <c r="A64" s="152"/>
      <c r="B64" s="152"/>
      <c r="C64" s="152"/>
      <c r="D64" s="193"/>
    </row>
    <row r="65" ht="18.95" customHeight="1" spans="1:7">
      <c r="A65" s="152"/>
      <c r="B65" s="152"/>
      <c r="C65" s="152"/>
      <c r="D65" s="193"/>
      <c r="G65" s="119"/>
    </row>
    <row r="66" ht="18.95" customHeight="1" spans="1:4">
      <c r="A66" s="152"/>
      <c r="B66" s="152"/>
      <c r="C66" s="152"/>
      <c r="D66" s="193"/>
    </row>
    <row r="67" ht="18.95" customHeight="1" spans="1:4">
      <c r="A67" s="152"/>
      <c r="B67" s="152"/>
      <c r="C67" s="152"/>
      <c r="D67" s="193"/>
    </row>
    <row r="68" ht="18.95" customHeight="1" spans="1:4">
      <c r="A68" s="152"/>
      <c r="B68" s="152"/>
      <c r="C68" s="152"/>
      <c r="D68" s="193"/>
    </row>
    <row r="69" ht="18.95" customHeight="1" spans="1:4">
      <c r="A69" s="152"/>
      <c r="B69" s="152"/>
      <c r="C69" s="152"/>
      <c r="D69" s="193"/>
    </row>
    <row r="70" ht="18.95" customHeight="1" spans="1:4">
      <c r="A70" s="152"/>
      <c r="B70" s="152"/>
      <c r="C70" s="152"/>
      <c r="D70" s="193"/>
    </row>
    <row r="71" ht="18.95" customHeight="1" spans="1:4">
      <c r="A71" s="152"/>
      <c r="B71" s="152"/>
      <c r="C71" s="152"/>
      <c r="D71" s="193"/>
    </row>
    <row r="72" ht="18.95" customHeight="1" spans="1:4">
      <c r="A72" s="152"/>
      <c r="B72" s="152"/>
      <c r="C72" s="152"/>
      <c r="D72" s="193"/>
    </row>
    <row r="73" ht="18.95" customHeight="1" spans="1:4">
      <c r="A73" s="152"/>
      <c r="B73" s="152"/>
      <c r="C73" s="152"/>
      <c r="D73" s="193"/>
    </row>
    <row r="74" ht="18.95" customHeight="1" spans="1:4">
      <c r="A74" s="152"/>
      <c r="B74" s="152"/>
      <c r="C74" s="152"/>
      <c r="D74" s="193"/>
    </row>
    <row r="75" ht="18.95" customHeight="1" spans="1:4">
      <c r="A75" s="152"/>
      <c r="B75" s="152"/>
      <c r="C75" s="152"/>
      <c r="D75" s="193"/>
    </row>
    <row r="76" ht="18.95" customHeight="1" spans="1:4">
      <c r="A76" s="152"/>
      <c r="B76" s="152"/>
      <c r="C76" s="152"/>
      <c r="D76" s="193"/>
    </row>
    <row r="77" ht="18.95" customHeight="1" spans="1:4">
      <c r="A77" s="152"/>
      <c r="B77" s="152"/>
      <c r="C77" s="152"/>
      <c r="D77" s="193"/>
    </row>
    <row r="78" ht="18.95" customHeight="1" spans="1:4">
      <c r="A78" s="152"/>
      <c r="B78" s="152"/>
      <c r="C78" s="152"/>
      <c r="D78" s="193"/>
    </row>
    <row r="79" ht="18.95" customHeight="1" spans="1:4">
      <c r="A79" s="152"/>
      <c r="B79" s="152"/>
      <c r="C79" s="152"/>
      <c r="D79" s="193"/>
    </row>
    <row r="80" ht="18.95" customHeight="1" spans="1:4">
      <c r="A80" s="152"/>
      <c r="B80" s="152"/>
      <c r="C80" s="152"/>
      <c r="D80" s="193"/>
    </row>
    <row r="81" ht="18.95" customHeight="1" spans="1:4">
      <c r="A81" s="152"/>
      <c r="B81" s="152"/>
      <c r="C81" s="152"/>
      <c r="D81" s="193"/>
    </row>
    <row r="82" ht="18.95" customHeight="1" spans="1:4">
      <c r="A82" s="152"/>
      <c r="B82" s="152"/>
      <c r="C82" s="152"/>
      <c r="D82" s="193"/>
    </row>
    <row r="83" ht="18.95" customHeight="1" spans="1:4">
      <c r="A83" s="152"/>
      <c r="B83" s="152"/>
      <c r="C83" s="152"/>
      <c r="D83" s="193"/>
    </row>
    <row r="84" ht="18.95" customHeight="1" spans="1:4">
      <c r="A84" s="152"/>
      <c r="B84" s="152"/>
      <c r="C84" s="152"/>
      <c r="D84" s="193"/>
    </row>
    <row r="85" ht="18.95" customHeight="1" spans="1:4">
      <c r="A85" s="152"/>
      <c r="B85" s="152"/>
      <c r="C85" s="152"/>
      <c r="D85" s="193"/>
    </row>
    <row r="86" ht="18.95" customHeight="1" spans="1:4">
      <c r="A86" s="152"/>
      <c r="B86" s="152"/>
      <c r="C86" s="152"/>
      <c r="D86" s="193"/>
    </row>
    <row r="87" ht="18.95" customHeight="1" spans="1:4">
      <c r="A87" s="152"/>
      <c r="B87" s="152"/>
      <c r="C87" s="152"/>
      <c r="D87" s="193"/>
    </row>
    <row r="88" ht="18.95" customHeight="1" spans="1:4">
      <c r="A88" s="152"/>
      <c r="B88" s="152"/>
      <c r="C88" s="152"/>
      <c r="D88" s="193"/>
    </row>
    <row r="89" ht="18.95" customHeight="1" spans="1:4">
      <c r="A89" s="152"/>
      <c r="B89" s="152"/>
      <c r="C89" s="152"/>
      <c r="D89" s="193"/>
    </row>
    <row r="90" ht="18.95" customHeight="1" spans="1:4">
      <c r="A90" s="152"/>
      <c r="B90" s="152"/>
      <c r="C90" s="152"/>
      <c r="D90" s="193"/>
    </row>
    <row r="91" ht="18.95" customHeight="1" spans="1:4">
      <c r="A91" s="152"/>
      <c r="B91" s="152"/>
      <c r="C91" s="152"/>
      <c r="D91" s="193"/>
    </row>
    <row r="92" ht="18.95" customHeight="1" spans="1:4">
      <c r="A92" s="152"/>
      <c r="B92" s="152"/>
      <c r="C92" s="152"/>
      <c r="D92" s="193"/>
    </row>
    <row r="93" ht="18.95" customHeight="1" spans="1:4">
      <c r="A93" s="152"/>
      <c r="B93" s="152"/>
      <c r="C93" s="152"/>
      <c r="D93" s="193"/>
    </row>
    <row r="94" ht="18.95" customHeight="1" spans="1:4">
      <c r="A94" s="152"/>
      <c r="B94" s="152"/>
      <c r="C94" s="152"/>
      <c r="D94" s="193"/>
    </row>
    <row r="95" ht="18.95" customHeight="1" spans="1:4">
      <c r="A95" s="152"/>
      <c r="B95" s="152"/>
      <c r="C95" s="152"/>
      <c r="D95" s="193"/>
    </row>
    <row r="96" ht="18.95" customHeight="1" spans="1:4">
      <c r="A96" s="152"/>
      <c r="B96" s="152"/>
      <c r="C96" s="152"/>
      <c r="D96" s="193"/>
    </row>
    <row r="97" ht="18.95" customHeight="1" spans="1:4">
      <c r="A97" s="152"/>
      <c r="B97" s="152"/>
      <c r="C97" s="152"/>
      <c r="D97" s="193"/>
    </row>
    <row r="98" ht="18.95" customHeight="1" spans="1:4">
      <c r="A98" s="152"/>
      <c r="B98" s="152"/>
      <c r="C98" s="152"/>
      <c r="D98" s="193"/>
    </row>
    <row r="99" ht="18.95" customHeight="1" spans="1:4">
      <c r="A99" s="152"/>
      <c r="B99" s="152"/>
      <c r="C99" s="152"/>
      <c r="D99" s="193"/>
    </row>
    <row r="100" ht="18.95" customHeight="1" spans="1:4">
      <c r="A100" s="152"/>
      <c r="B100" s="152"/>
      <c r="C100" s="152"/>
      <c r="D100" s="193"/>
    </row>
    <row r="101" ht="18.95" customHeight="1" spans="1:4">
      <c r="A101" s="152"/>
      <c r="B101" s="152"/>
      <c r="C101" s="152"/>
      <c r="D101" s="193"/>
    </row>
    <row r="102" ht="18.95" customHeight="1" spans="1:4">
      <c r="A102" s="152"/>
      <c r="B102" s="152"/>
      <c r="C102" s="152"/>
      <c r="D102" s="193"/>
    </row>
    <row r="103" ht="18.95" customHeight="1" spans="1:4">
      <c r="A103" s="152"/>
      <c r="B103" s="152"/>
      <c r="C103" s="152"/>
      <c r="D103" s="193"/>
    </row>
    <row r="104" ht="18.95" customHeight="1" spans="1:4">
      <c r="A104" s="152"/>
      <c r="B104" s="152"/>
      <c r="C104" s="152"/>
      <c r="D104" s="193"/>
    </row>
    <row r="105" ht="18.95" customHeight="1" spans="1:4">
      <c r="A105" s="152"/>
      <c r="B105" s="152"/>
      <c r="C105" s="152"/>
      <c r="D105" s="193"/>
    </row>
    <row r="106" ht="18.95" customHeight="1" spans="1:4">
      <c r="A106" s="152"/>
      <c r="B106" s="152"/>
      <c r="C106" s="152"/>
      <c r="D106" s="193"/>
    </row>
    <row r="107" ht="18.95" customHeight="1" spans="1:4">
      <c r="A107" s="152"/>
      <c r="B107" s="152"/>
      <c r="C107" s="152"/>
      <c r="D107" s="193"/>
    </row>
    <row r="108" ht="18.95" customHeight="1" spans="1:4">
      <c r="A108" s="152"/>
      <c r="B108" s="152"/>
      <c r="C108" s="152"/>
      <c r="D108" s="193"/>
    </row>
    <row r="109" ht="18.95" customHeight="1" spans="1:4">
      <c r="A109" s="152"/>
      <c r="B109" s="152"/>
      <c r="C109" s="152"/>
      <c r="D109" s="193"/>
    </row>
    <row r="110" ht="18.95" customHeight="1" spans="1:4">
      <c r="A110" s="152"/>
      <c r="B110" s="152"/>
      <c r="C110" s="152"/>
      <c r="D110" s="193"/>
    </row>
    <row r="111" ht="18.95" customHeight="1" spans="1:4">
      <c r="A111" s="152"/>
      <c r="B111" s="152"/>
      <c r="C111" s="152"/>
      <c r="D111" s="193"/>
    </row>
    <row r="112" ht="18.95" customHeight="1" spans="1:4">
      <c r="A112" s="152"/>
      <c r="B112" s="152"/>
      <c r="C112" s="152"/>
      <c r="D112" s="193"/>
    </row>
    <row r="113" ht="18.95" customHeight="1" spans="1:4">
      <c r="A113" s="152"/>
      <c r="B113" s="152"/>
      <c r="C113" s="152"/>
      <c r="D113" s="193"/>
    </row>
    <row r="114" ht="18.95" customHeight="1" spans="1:4">
      <c r="A114" s="152"/>
      <c r="B114" s="152"/>
      <c r="C114" s="152"/>
      <c r="D114" s="193"/>
    </row>
    <row r="115" ht="18.95" customHeight="1" spans="1:4">
      <c r="A115" s="152"/>
      <c r="B115" s="152"/>
      <c r="C115" s="152"/>
      <c r="D115" s="193"/>
    </row>
    <row r="116" ht="18.95" customHeight="1" spans="1:4">
      <c r="A116" s="152"/>
      <c r="B116" s="152"/>
      <c r="C116" s="152"/>
      <c r="D116" s="193"/>
    </row>
    <row r="117" ht="18.95" customHeight="1" spans="1:4">
      <c r="A117" s="152"/>
      <c r="B117" s="152"/>
      <c r="C117" s="152"/>
      <c r="D117" s="193"/>
    </row>
    <row r="118" ht="18.95" customHeight="1" spans="1:4">
      <c r="A118" s="152"/>
      <c r="B118" s="152"/>
      <c r="C118" s="152"/>
      <c r="D118" s="193"/>
    </row>
    <row r="119" ht="18.95" customHeight="1" spans="1:4">
      <c r="A119" s="152"/>
      <c r="B119" s="152"/>
      <c r="C119" s="152"/>
      <c r="D119" s="193"/>
    </row>
    <row r="120" ht="18.95" customHeight="1" spans="1:4">
      <c r="A120" s="152"/>
      <c r="B120" s="152"/>
      <c r="C120" s="152"/>
      <c r="D120" s="193"/>
    </row>
    <row r="121" ht="18.95" customHeight="1" spans="1:4">
      <c r="A121" s="152"/>
      <c r="B121" s="152"/>
      <c r="C121" s="152"/>
      <c r="D121" s="193"/>
    </row>
    <row r="122" ht="18.95" customHeight="1" spans="1:4">
      <c r="A122" s="152"/>
      <c r="B122" s="152"/>
      <c r="C122" s="152"/>
      <c r="D122" s="193"/>
    </row>
    <row r="123" ht="18.95" customHeight="1" spans="1:4">
      <c r="A123" s="152"/>
      <c r="B123" s="152"/>
      <c r="C123" s="152"/>
      <c r="D123" s="193"/>
    </row>
    <row r="124" ht="18.95" customHeight="1" spans="1:4">
      <c r="A124" s="152"/>
      <c r="B124" s="152"/>
      <c r="C124" s="152"/>
      <c r="D124" s="193"/>
    </row>
    <row r="125" ht="18.95" customHeight="1" spans="1:4">
      <c r="A125" s="152"/>
      <c r="B125" s="152"/>
      <c r="C125" s="152"/>
      <c r="D125" s="193"/>
    </row>
    <row r="126" ht="18.95" customHeight="1" spans="1:4">
      <c r="A126" s="152"/>
      <c r="B126" s="152"/>
      <c r="C126" s="152"/>
      <c r="D126" s="193"/>
    </row>
    <row r="127" ht="18.95" customHeight="1" spans="1:4">
      <c r="A127" s="152"/>
      <c r="B127" s="152"/>
      <c r="C127" s="152"/>
      <c r="D127" s="193"/>
    </row>
    <row r="128" ht="18.95" customHeight="1" spans="1:4">
      <c r="A128" s="152"/>
      <c r="B128" s="152"/>
      <c r="C128" s="152"/>
      <c r="D128" s="193"/>
    </row>
    <row r="129" ht="18.95" customHeight="1" spans="1:4">
      <c r="A129" s="152"/>
      <c r="B129" s="152"/>
      <c r="C129" s="152"/>
      <c r="D129" s="193"/>
    </row>
    <row r="130" ht="18.95" customHeight="1" spans="1:4">
      <c r="A130" s="152"/>
      <c r="B130" s="152"/>
      <c r="C130" s="152"/>
      <c r="D130" s="193"/>
    </row>
    <row r="131" ht="18.95" customHeight="1" spans="1:4">
      <c r="A131" s="152"/>
      <c r="B131" s="152"/>
      <c r="C131" s="152"/>
      <c r="D131" s="193"/>
    </row>
    <row r="132" ht="18.95" customHeight="1" spans="1:4">
      <c r="A132" s="152"/>
      <c r="B132" s="152"/>
      <c r="C132" s="152"/>
      <c r="D132" s="193"/>
    </row>
    <row r="133" ht="18.95" customHeight="1" spans="1:4">
      <c r="A133" s="152"/>
      <c r="B133" s="152"/>
      <c r="C133" s="152"/>
      <c r="D133" s="193"/>
    </row>
    <row r="134" ht="18.95" customHeight="1" spans="1:4">
      <c r="A134" s="152"/>
      <c r="B134" s="152"/>
      <c r="C134" s="152"/>
      <c r="D134" s="193"/>
    </row>
    <row r="135" ht="18.95" customHeight="1" spans="1:4">
      <c r="A135" s="152"/>
      <c r="B135" s="152"/>
      <c r="C135" s="152"/>
      <c r="D135" s="193"/>
    </row>
    <row r="136" ht="18.95" customHeight="1" spans="1:4">
      <c r="A136" s="152"/>
      <c r="B136" s="152"/>
      <c r="C136" s="152"/>
      <c r="D136" s="193"/>
    </row>
    <row r="137" ht="18.95" customHeight="1" spans="1:4">
      <c r="A137" s="152"/>
      <c r="B137" s="152"/>
      <c r="C137" s="152"/>
      <c r="D137" s="193"/>
    </row>
    <row r="138" ht="18.95" customHeight="1" spans="1:4">
      <c r="A138" s="152"/>
      <c r="B138" s="152"/>
      <c r="C138" s="152"/>
      <c r="D138" s="193"/>
    </row>
    <row r="139" ht="18.95" customHeight="1" spans="1:4">
      <c r="A139" s="152"/>
      <c r="B139" s="152"/>
      <c r="C139" s="152"/>
      <c r="D139" s="193"/>
    </row>
    <row r="140" ht="18.95" customHeight="1" spans="1:4">
      <c r="A140" s="152"/>
      <c r="B140" s="152"/>
      <c r="C140" s="152"/>
      <c r="D140" s="193"/>
    </row>
    <row r="141" ht="18.95" customHeight="1" spans="1:4">
      <c r="A141" s="152"/>
      <c r="B141" s="152"/>
      <c r="C141" s="152"/>
      <c r="D141" s="193"/>
    </row>
    <row r="142" ht="18.95" customHeight="1" spans="1:4">
      <c r="A142" s="152"/>
      <c r="B142" s="152"/>
      <c r="C142" s="152"/>
      <c r="D142" s="193"/>
    </row>
    <row r="143" ht="18.95" customHeight="1" spans="1:4">
      <c r="A143" s="152"/>
      <c r="B143" s="152"/>
      <c r="C143" s="152"/>
      <c r="D143" s="193"/>
    </row>
    <row r="144" ht="18.95" customHeight="1" spans="1:4">
      <c r="A144" s="152"/>
      <c r="B144" s="152"/>
      <c r="C144" s="152"/>
      <c r="D144" s="193"/>
    </row>
    <row r="145" ht="18.95" customHeight="1" spans="1:4">
      <c r="A145" s="152"/>
      <c r="B145" s="152"/>
      <c r="C145" s="152"/>
      <c r="D145" s="193"/>
    </row>
    <row r="146" ht="18.95" customHeight="1" spans="1:4">
      <c r="A146" s="152"/>
      <c r="B146" s="152"/>
      <c r="C146" s="152"/>
      <c r="D146" s="193"/>
    </row>
    <row r="147" ht="18.95" customHeight="1" spans="1:4">
      <c r="A147" s="152"/>
      <c r="B147" s="152"/>
      <c r="C147" s="152"/>
      <c r="D147" s="193"/>
    </row>
    <row r="148" ht="18.95" customHeight="1" spans="1:4">
      <c r="A148" s="152"/>
      <c r="B148" s="152"/>
      <c r="C148" s="152"/>
      <c r="D148" s="193"/>
    </row>
    <row r="149" ht="18.95" customHeight="1" spans="1:4">
      <c r="A149" s="152"/>
      <c r="B149" s="152"/>
      <c r="C149" s="152"/>
      <c r="D149" s="193"/>
    </row>
    <row r="150" ht="18.95" customHeight="1" spans="1:4">
      <c r="A150" s="152"/>
      <c r="B150" s="152"/>
      <c r="C150" s="152"/>
      <c r="D150" s="193"/>
    </row>
    <row r="151" ht="18.95" customHeight="1" spans="1:4">
      <c r="A151" s="152"/>
      <c r="B151" s="152"/>
      <c r="C151" s="152"/>
      <c r="D151" s="193"/>
    </row>
    <row r="152" ht="18.95" customHeight="1" spans="1:4">
      <c r="A152" s="152"/>
      <c r="B152" s="152"/>
      <c r="C152" s="152"/>
      <c r="D152" s="193"/>
    </row>
    <row r="153" ht="18.95" customHeight="1" spans="1:4">
      <c r="A153" s="152"/>
      <c r="B153" s="152"/>
      <c r="C153" s="152"/>
      <c r="D153" s="193"/>
    </row>
    <row r="154" ht="18.95" customHeight="1" spans="1:4">
      <c r="A154" s="152"/>
      <c r="B154" s="152"/>
      <c r="C154" s="152"/>
      <c r="D154" s="193"/>
    </row>
    <row r="155" ht="18.95" customHeight="1" spans="1:4">
      <c r="A155" s="152"/>
      <c r="B155" s="152"/>
      <c r="C155" s="152"/>
      <c r="D155" s="193"/>
    </row>
    <row r="156" ht="18.95" customHeight="1" spans="1:4">
      <c r="A156" s="152"/>
      <c r="B156" s="152"/>
      <c r="C156" s="152"/>
      <c r="D156" s="193"/>
    </row>
    <row r="157" ht="18.95" customHeight="1" spans="1:4">
      <c r="A157" s="152"/>
      <c r="B157" s="152"/>
      <c r="C157" s="152"/>
      <c r="D157" s="193"/>
    </row>
    <row r="158" ht="18.95" customHeight="1" spans="1:4">
      <c r="A158" s="152"/>
      <c r="B158" s="152"/>
      <c r="C158" s="152"/>
      <c r="D158" s="193"/>
    </row>
    <row r="159" ht="18.95" customHeight="1" spans="1:4">
      <c r="A159" s="152"/>
      <c r="B159" s="152"/>
      <c r="C159" s="152"/>
      <c r="D159" s="193"/>
    </row>
    <row r="160" ht="18.95" customHeight="1" spans="1:4">
      <c r="A160" s="152"/>
      <c r="B160" s="152"/>
      <c r="C160" s="152"/>
      <c r="D160" s="193"/>
    </row>
    <row r="161" ht="18.95" customHeight="1" spans="1:4">
      <c r="A161" s="152"/>
      <c r="B161" s="152"/>
      <c r="C161" s="152"/>
      <c r="D161" s="193"/>
    </row>
    <row r="162" ht="18.95" customHeight="1" spans="1:4">
      <c r="A162" s="152"/>
      <c r="B162" s="152"/>
      <c r="C162" s="152"/>
      <c r="D162" s="193"/>
    </row>
    <row r="163" ht="18.95" customHeight="1" spans="1:4">
      <c r="A163" s="152"/>
      <c r="B163" s="152"/>
      <c r="C163" s="152"/>
      <c r="D163" s="193"/>
    </row>
    <row r="164" ht="18.95" customHeight="1" spans="1:4">
      <c r="A164" s="152"/>
      <c r="B164" s="152"/>
      <c r="C164" s="152"/>
      <c r="D164" s="193"/>
    </row>
    <row r="165" ht="18.95" customHeight="1" spans="1:4">
      <c r="A165" s="152"/>
      <c r="B165" s="152"/>
      <c r="C165" s="152"/>
      <c r="D165" s="193"/>
    </row>
    <row r="166" ht="18.95" customHeight="1" spans="1:4">
      <c r="A166" s="152"/>
      <c r="B166" s="152"/>
      <c r="C166" s="152"/>
      <c r="D166" s="193"/>
    </row>
    <row r="167" ht="18.95" customHeight="1" spans="1:4">
      <c r="A167" s="152"/>
      <c r="B167" s="152"/>
      <c r="C167" s="152"/>
      <c r="D167" s="193"/>
    </row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</sheetData>
  <mergeCells count="5">
    <mergeCell ref="A1:D1"/>
    <mergeCell ref="C3:D3"/>
    <mergeCell ref="A43:D43"/>
    <mergeCell ref="A3:A4"/>
    <mergeCell ref="B3:B4"/>
  </mergeCells>
  <conditionalFormatting sqref="A32:A34">
    <cfRule type="expression" dxfId="0" priority="1" stopIfTrue="1">
      <formula>"len($A:$A)=3"</formula>
    </cfRule>
  </conditionalFormatting>
  <conditionalFormatting sqref="A5:A31 A35:A41">
    <cfRule type="expression" dxfId="0" priority="8" stopIfTrue="1">
      <formula>"len($A:$A)=3"</formula>
    </cfRule>
  </conditionalFormatting>
  <conditionalFormatting sqref="D5:D12 D14:D20 D22:D25 D28 D30:D31 D33 D36 D39:D40">
    <cfRule type="cellIs" dxfId="1" priority="6" stopIfTrue="1" operator="lessThan">
      <formula>0</formula>
    </cfRule>
    <cfRule type="cellIs" dxfId="2" priority="7" stopIfTrue="1" operator="greaterThan">
      <formula>5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云南.楚雄.州财政局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Define</vt:lpstr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陆赵李</dc:creator>
  <cp:lastModifiedBy>段正云</cp:lastModifiedBy>
  <dcterms:created xsi:type="dcterms:W3CDTF">2009-03-11T03:49:00Z</dcterms:created>
  <cp:lastPrinted>2022-01-12T03:10:00Z</cp:lastPrinted>
  <dcterms:modified xsi:type="dcterms:W3CDTF">2024-02-02T00:53:45Z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05191284F724499AB4316B9250DE961A</vt:lpwstr>
  </property>
  <property fmtid="{D5CDD505-2E9C-101B-9397-08002B2CF9AE}" pid="4" name="KSOReadingLayout">
    <vt:bool>true</vt:bool>
  </property>
</Properties>
</file>