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tabRatio="819" firstSheet="27" activeTab="30"/>
  </bookViews>
  <sheets>
    <sheet name="1-1一般公共预算收入情况表" sheetId="28" r:id="rId1"/>
    <sheet name="1-2一般公共预算支出情况表" sheetId="29" r:id="rId2"/>
    <sheet name="1-3县本级一般公共预算收入情况表" sheetId="31" r:id="rId3"/>
    <sheet name="1-4县本级一般公共预算支出情况表（公开到项级）" sheetId="33" r:id="rId4"/>
    <sheet name="1-5县本级一般公共预算基本支出情况表（公开到款级）" sheetId="132" r:id="rId5"/>
    <sheet name="1-6县本级一般公共预算支出表（州、市对下转移支付项目）" sheetId="35" r:id="rId6"/>
    <sheet name="1-7楚雄州分地区税收返还和转移支付预算表" sheetId="36" r:id="rId7"/>
    <sheet name="1-8县本级“三公”经费预算财政拨款情况统计表" sheetId="131" r:id="rId8"/>
    <sheet name="2-1姚安县政府性基金预算收入情况表" sheetId="54" r:id="rId9"/>
    <sheet name="2-2姚安县政府性基金预算支出情况表" sheetId="55" r:id="rId10"/>
    <sheet name="2-3县本级政府性基金预算收入情况表" sheetId="56" r:id="rId11"/>
    <sheet name="2-4县本级政府性基金预算支出情况表（公开到项级）" sheetId="57" r:id="rId12"/>
    <sheet name="2-5县本级政府性基金支出表（州、市对下转移支付）" sheetId="58" r:id="rId13"/>
    <sheet name="3-1姚安县国有资本经营收入预算情况表" sheetId="108" r:id="rId14"/>
    <sheet name="3-2姚安县国有资本经营支出预算情况表" sheetId="109" r:id="rId15"/>
    <sheet name="3-3姚安县本级国有资本经营收入预算情况表" sheetId="110" r:id="rId16"/>
    <sheet name="3-4姚安县本级国有资本经营支出预算情况表（公开到项级）" sheetId="111" r:id="rId17"/>
    <sheet name="3-5 姚安县国有资本经营预算转移支付表 （分地区）" sheetId="129" r:id="rId18"/>
    <sheet name="3-6 国有资本经营预算转移支付表（分项目）" sheetId="130" r:id="rId19"/>
    <sheet name="4-1姚安县社会保险基金收入预算情况表" sheetId="113" r:id="rId20"/>
    <sheet name="4-2姚安县社会保险基金支出预算情况表" sheetId="114" r:id="rId21"/>
    <sheet name="4-3姚安县本级社会保险基金收入预算情况表 " sheetId="133" r:id="rId22"/>
    <sheet name="4-4姚安县本级社会保险基金支出预算情况表 " sheetId="134" r:id="rId23"/>
    <sheet name="5-1   2022年地方政府债务限额及余额预算情况表" sheetId="119" r:id="rId24"/>
    <sheet name="5-2  姚安县2022年地方政府一般债务余额情况表" sheetId="120" r:id="rId25"/>
    <sheet name="5-3  姚安县本级2022年地方政府一般债务余额情况表" sheetId="121" r:id="rId26"/>
    <sheet name="5-4 姚安县2022年地方政府专项债务余额情况表" sheetId="122" r:id="rId27"/>
    <sheet name="5-5姚安县本级2022年地方政府专项债务余额情况表（本级）" sheetId="123" r:id="rId28"/>
    <sheet name="5-6 姚安县地方政府债券发行及还本付息情况表" sheetId="124" r:id="rId29"/>
    <sheet name="5-7 2023年地方政府债务限额提前下达情况表" sheetId="125" r:id="rId30"/>
    <sheet name="5-8 2023年年初新增地方政府债券资金安排表" sheetId="126" r:id="rId31"/>
    <sheet name="6-1重大政策和重点项目绩效目标表" sheetId="127" r:id="rId32"/>
    <sheet name="6-2重点工作情况解释说明汇总表" sheetId="128" r:id="rId33"/>
  </sheets>
  <externalReferences>
    <externalReference r:id="rId34"/>
    <externalReference r:id="rId35"/>
  </externalReferences>
  <definedNames>
    <definedName name="_xlnm._FilterDatabase" localSheetId="0" hidden="1">'1-1一般公共预算收入情况表'!$A$4:$D$40</definedName>
    <definedName name="_xlnm._FilterDatabase" localSheetId="1" hidden="1">'1-2一般公共预算支出情况表'!$A$3:$D$39</definedName>
    <definedName name="_xlnm._FilterDatabase" localSheetId="2" hidden="1">'1-3县本级一般公共预算收入情况表'!$A$3:$D$40</definedName>
    <definedName name="_xlnm._FilterDatabase" localSheetId="3" hidden="1">'1-4县本级一般公共预算支出情况表（公开到项级）'!$A$3:$D$1359</definedName>
    <definedName name="_xlnm._FilterDatabase" localSheetId="4" hidden="1">'1-5县本级一般公共预算基本支出情况表（公开到款级）'!$A$3:$B$31</definedName>
    <definedName name="_xlnm._FilterDatabase" localSheetId="5" hidden="1">'1-6县本级一般公共预算支出表（州、市对下转移支付项目）'!$A$3:$B$43</definedName>
    <definedName name="_xlnm._FilterDatabase" localSheetId="8" hidden="1">'2-1姚安县政府性基金预算收入情况表'!$A$4:$D$38</definedName>
    <definedName name="_xlnm._FilterDatabase" localSheetId="9" hidden="1">'2-2姚安县政府性基金预算支出情况表'!$A$3:$D$272</definedName>
    <definedName name="_xlnm._FilterDatabase" localSheetId="10" hidden="1">'2-3县本级政府性基金预算收入情况表'!$A$3:$D$37</definedName>
    <definedName name="_xlnm._FilterDatabase" localSheetId="11" hidden="1">'2-4县本级政府性基金预算支出情况表（公开到项级）'!$A$3:$D$274</definedName>
    <definedName name="_xlnm._FilterDatabase" localSheetId="12" hidden="1">'2-5县本级政府性基金支出表（州、市对下转移支付）'!$A$3:$D$19</definedName>
    <definedName name="_xlnm._FilterDatabase" localSheetId="13" hidden="1">'3-1姚安县国有资本经营收入预算情况表'!$A$4:$D$42</definedName>
    <definedName name="_xlnm._FilterDatabase" localSheetId="14" hidden="1">'3-2姚安县国有资本经营支出预算情况表'!$A$3:$D$28</definedName>
    <definedName name="_xlnm._FilterDatabase" localSheetId="15" hidden="1">'3-3姚安县本级国有资本经营收入预算情况表'!$A$3:$D$35</definedName>
    <definedName name="_xlnm._FilterDatabase" localSheetId="16" hidden="1">'3-4姚安县本级国有资本经营支出预算情况表（公开到项级）'!$A$3:$D$25</definedName>
    <definedName name="_xlnm._FilterDatabase" localSheetId="19" hidden="1">'4-1姚安县社会保险基金收入预算情况表'!$A$4:$D$44</definedName>
    <definedName name="_xlnm._FilterDatabase" localSheetId="20" hidden="1">'4-2姚安县社会保险基金支出预算情况表'!$A$3:$D$27</definedName>
    <definedName name="_xlnm._FilterDatabase" localSheetId="21" hidden="1">'4-3姚安县本级社会保险基金收入预算情况表 '!$A$3:$D$43</definedName>
    <definedName name="_xlnm._FilterDatabase" localSheetId="22" hidden="1">'4-4姚安县本级社会保险基金支出预算情况表 '!$A$3:$D$27</definedName>
    <definedName name="_xlnm._FilterDatabase" localSheetId="31" hidden="1">'6-1重大政策和重点项目绩效目标表'!$A$4:$J$54</definedName>
    <definedName name="_lst_r_地方财政预算表2015年全省汇总_10_科目编码名称" localSheetId="19">[2]_ESList!$A$1:$A$27</definedName>
    <definedName name="_lst_r_地方财政预算表2015年全省汇总_10_科目编码名称" localSheetId="20">[2]_ESList!$A$1:$A$27</definedName>
    <definedName name="_lst_r_地方财政预算表2015年全省汇总_10_科目编码名称" localSheetId="21">[2]_ESList!$A$1:$A$27</definedName>
    <definedName name="_lst_r_地方财政预算表2015年全省汇总_10_科目编码名称" localSheetId="22">[2]_ESList!$A$1:$A$27</definedName>
    <definedName name="_lst_r_地方财政预算表2015年全省汇总_10_科目编码名称">[1]_ESList!$A$1:$A$27</definedName>
    <definedName name="_xlnm.Print_Area" localSheetId="0">'1-1一般公共预算收入情况表'!$A$2:$D$40</definedName>
    <definedName name="_xlnm.Print_Area" localSheetId="1">'1-2一般公共预算支出情况表'!$A$1:$D$38</definedName>
    <definedName name="_xlnm.Print_Area" localSheetId="2">'1-3县本级一般公共预算收入情况表'!$A$1:$D$40</definedName>
    <definedName name="_xlnm.Print_Area" localSheetId="3">'1-4县本级一般公共预算支出情况表（公开到项级）'!$A$1:$D$1359</definedName>
    <definedName name="_xlnm.Print_Area" localSheetId="4">'1-5县本级一般公共预算基本支出情况表（公开到款级）'!$A$1:$B$31</definedName>
    <definedName name="_xlnm.Print_Area" localSheetId="5">'1-6县本级一般公共预算支出表（州、市对下转移支付项目）'!$A$1:$B$42</definedName>
    <definedName name="_xlnm.Print_Area" localSheetId="6">'1-7楚雄州分地区税收返还和转移支付预算表'!$A$1:$D$15</definedName>
    <definedName name="_xlnm.Print_Area" localSheetId="8">'2-1姚安县政府性基金预算收入情况表'!$A$1:$D$38</definedName>
    <definedName name="_xlnm.Print_Area" localSheetId="9">'2-2姚安县政府性基金预算支出情况表'!$A$1:$D$272</definedName>
    <definedName name="_xlnm.Print_Area" localSheetId="10">'2-3县本级政府性基金预算收入情况表'!$A$1:$D$37</definedName>
    <definedName name="_xlnm.Print_Area" localSheetId="11">'2-4县本级政府性基金预算支出情况表（公开到项级）'!$A$1:$D$274</definedName>
    <definedName name="_xlnm.Print_Area" localSheetId="12">'2-5县本级政府性基金支出表（州、市对下转移支付）'!$A$1:$D$15</definedName>
    <definedName name="_xlnm.Print_Area" localSheetId="13">'3-1姚安县国有资本经营收入预算情况表'!$A$2:$D$42</definedName>
    <definedName name="_xlnm.Print_Area" localSheetId="14">'3-2姚安县国有资本经营支出预算情况表'!$A$1:$D$28</definedName>
    <definedName name="_xlnm.Print_Area" localSheetId="15">'3-3姚安县本级国有资本经营收入预算情况表'!$A$1:$D$35</definedName>
    <definedName name="_xlnm.Print_Area" localSheetId="16">'3-4姚安县本级国有资本经营支出预算情况表（公开到项级）'!$A$1:$D$25</definedName>
    <definedName name="_xlnm.Print_Area" localSheetId="19">'4-1姚安县社会保险基金收入预算情况表'!$A$2:$D$44</definedName>
    <definedName name="_xlnm.Print_Area" localSheetId="20">'4-2姚安县社会保险基金支出预算情况表'!$A$1:$D$27</definedName>
    <definedName name="_xlnm.Print_Area" localSheetId="21">'4-3姚安县本级社会保险基金收入预算情况表 '!$A$1:$D$43</definedName>
    <definedName name="_xlnm.Print_Area" localSheetId="22">'4-4姚安县本级社会保险基金支出预算情况表 '!$A$1:$D$27</definedName>
    <definedName name="_xlnm.Print_Titles" localSheetId="0">'1-1一般公共预算收入情况表'!$2:$4</definedName>
    <definedName name="_xlnm.Print_Titles" localSheetId="1">'1-2一般公共预算支出情况表'!$1:$3</definedName>
    <definedName name="_xlnm.Print_Titles" localSheetId="2">'1-3县本级一般公共预算收入情况表'!$1:$3</definedName>
    <definedName name="_xlnm.Print_Titles" localSheetId="3">'1-4县本级一般公共预算支出情况表（公开到项级）'!$1:$3</definedName>
    <definedName name="_xlnm.Print_Titles" localSheetId="4">'1-5县本级一般公共预算基本支出情况表（公开到款级）'!$1:$3</definedName>
    <definedName name="_xlnm.Print_Titles" localSheetId="5">'1-6县本级一般公共预算支出表（州、市对下转移支付项目）'!$1:$3</definedName>
    <definedName name="_xlnm.Print_Titles" localSheetId="6">'1-7楚雄州分地区税收返还和转移支付预算表'!$1:$3</definedName>
    <definedName name="_xlnm.Print_Titles" localSheetId="8">'2-1姚安县政府性基金预算收入情况表'!$2:$4</definedName>
    <definedName name="_xlnm.Print_Titles" localSheetId="9">'2-2姚安县政府性基金预算支出情况表'!$1:$3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'2-5县本级政府性基金支出表（州、市对下转移支付）'!$1:$3</definedName>
    <definedName name="_xlnm.Print_Titles" localSheetId="13">'3-1姚安县国有资本经营收入预算情况表'!$2:$4</definedName>
    <definedName name="_xlnm.Print_Titles" localSheetId="14">'3-2姚安县国有资本经营支出预算情况表'!$1:$3</definedName>
    <definedName name="_xlnm.Print_Titles" localSheetId="15">'3-3姚安县本级国有资本经营收入预算情况表'!$1:$3</definedName>
    <definedName name="_xlnm.Print_Titles" localSheetId="19">'4-1姚安县社会保险基金收入预算情况表'!$2:$4</definedName>
    <definedName name="_xlnm.Print_Titles" localSheetId="21">'4-3姚安县本级社会保险基金收入预算情况表 '!$1:$3</definedName>
    <definedName name="_xlnm.Print_Titles" localSheetId="31">'6-1重大政策和重点项目绩效目标表'!$2:$5</definedName>
    <definedName name="_xlnm.Print_Titles" localSheetId="32">'6-2重点工作情况解释说明汇总表'!$1:$3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44525" fullPrecision="0"/>
</workbook>
</file>

<file path=xl/sharedStrings.xml><?xml version="1.0" encoding="utf-8"?>
<sst xmlns="http://schemas.openxmlformats.org/spreadsheetml/2006/main" count="3070" uniqueCount="1882">
  <si>
    <t>附件1：</t>
  </si>
  <si>
    <t>1-1  2023年楚雄州姚安县一般公共预算收入情况表</t>
  </si>
  <si>
    <t>单位：万元</t>
  </si>
  <si>
    <t>项目</t>
  </si>
  <si>
    <t>2022年执行数</t>
  </si>
  <si>
    <t>2023年预算数</t>
  </si>
  <si>
    <t>预算数比上年执行数增长%</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</si>
  <si>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</si>
  <si>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</si>
  <si>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</si>
  <si>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</si>
  <si>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</si>
  <si>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</si>
  <si>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</si>
  <si>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</si>
  <si>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</si>
  <si>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</si>
  <si>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</si>
  <si>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</si>
  <si>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</si>
  <si>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</si>
  <si>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</si>
  <si>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</si>
  <si>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</si>
  <si>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</si>
  <si>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</si>
  <si>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</si>
  <si>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</si>
  <si>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</si>
  <si>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</si>
  <si>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</si>
  <si>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</si>
  <si>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全县（市）一般公共预算收入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</si>
  <si>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</si>
  <si>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</si>
  <si>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</si>
  <si>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</si>
  <si>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</si>
  <si>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</si>
  <si>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</si>
  <si>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</si>
  <si>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</si>
  <si>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2023年楚雄州姚安县一般公共预算支出情况表</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</si>
  <si>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</si>
  <si>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</si>
  <si>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</si>
  <si>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</si>
  <si>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</si>
  <si>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</si>
  <si>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</si>
  <si>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</si>
  <si>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</si>
  <si>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</si>
  <si>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</si>
  <si>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</si>
  <si>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</si>
  <si>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</si>
  <si>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</si>
  <si>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</si>
  <si>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</si>
  <si>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</si>
  <si>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</si>
  <si>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</si>
  <si>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</si>
  <si>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</si>
  <si>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</si>
  <si>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</si>
  <si>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</si>
  <si>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县（市）一般公共预算支出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</si>
  <si>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</si>
  <si>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</si>
  <si>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</si>
  <si>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</si>
  <si>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</si>
  <si>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</si>
  <si>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</si>
  <si>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</si>
  <si>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2023年楚雄州姚安县本级一般公共预算收入情况表</t>
  </si>
  <si>
    <t>2022年预算数</t>
  </si>
  <si>
    <t>比上年预算数增长%</t>
  </si>
  <si>
    <t>县（市）本级一般公共预算收入</t>
  </si>
  <si>
    <t xml:space="preserve">   上解收入</t>
  </si>
  <si>
    <t>1-4  2023年楚雄州姚安县本级一般公共预算支出情况表</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</si>
  <si>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</si>
  <si>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</si>
  <si>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</si>
  <si>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</si>
  <si>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</si>
  <si>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</si>
  <si>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</si>
  <si>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</si>
  <si>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</si>
  <si>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</si>
  <si>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</si>
  <si>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</si>
  <si>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</si>
  <si>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</si>
  <si>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</si>
  <si>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</si>
  <si>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</si>
  <si>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</si>
  <si>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</si>
  <si>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</si>
  <si>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</si>
  <si>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</si>
  <si>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</si>
  <si>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</si>
  <si>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</si>
  <si>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</si>
  <si>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</si>
  <si>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</si>
  <si>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</si>
  <si>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</si>
  <si>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</si>
  <si>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</si>
  <si>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</si>
  <si>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</si>
  <si>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</si>
  <si>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</si>
  <si>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</si>
  <si>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</si>
  <si>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</si>
  <si>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</si>
  <si>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</si>
  <si>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</si>
  <si>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</si>
  <si>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</si>
  <si>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</si>
  <si>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</si>
  <si>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</si>
  <si>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</si>
  <si>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</si>
  <si>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</si>
  <si>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</si>
  <si>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</si>
  <si>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</si>
  <si>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</si>
  <si>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</si>
  <si>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</si>
  <si>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</si>
  <si>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</si>
  <si>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</si>
  <si>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</si>
  <si>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</si>
  <si>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</si>
  <si>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</si>
  <si>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</si>
  <si>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</si>
  <si>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</si>
  <si>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</si>
  <si>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</si>
  <si>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</si>
  <si>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</si>
  <si>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</si>
  <si>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</si>
  <si>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</si>
  <si>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</si>
  <si>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</si>
  <si>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</si>
  <si>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</si>
  <si>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</si>
  <si>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</si>
  <si>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</si>
  <si>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</si>
  <si>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</si>
  <si>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</si>
  <si>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</si>
  <si>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</si>
  <si>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产权战略与规划</t>
  </si>
  <si>
    <t xml:space="preserve">     专利试点和产业化推进</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</si>
  <si>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</si>
  <si>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</si>
  <si>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</si>
  <si>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</si>
  <si>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</si>
  <si>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</si>
  <si>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</si>
  <si>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</si>
  <si>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</si>
  <si>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</si>
  <si>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</si>
  <si>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</si>
  <si>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</si>
  <si>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</si>
  <si>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</si>
  <si>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</si>
  <si>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</si>
  <si>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</si>
  <si>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</si>
  <si>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</si>
  <si>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</si>
  <si>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</si>
  <si>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</si>
  <si>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</si>
  <si>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</si>
  <si>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</si>
  <si>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</si>
  <si>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</si>
  <si>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</si>
  <si>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</si>
  <si>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</si>
  <si>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</si>
  <si>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</si>
  <si>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</si>
  <si>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</si>
  <si>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</si>
  <si>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</si>
  <si>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</si>
  <si>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</si>
  <si>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</si>
  <si>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</si>
  <si>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</si>
  <si>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</si>
  <si>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</si>
  <si>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</si>
  <si>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</si>
  <si>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</si>
  <si>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</si>
  <si>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</si>
  <si>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</si>
  <si>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</si>
  <si>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</si>
  <si>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</si>
  <si>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县（市）对下专项转移支付补助</t>
  </si>
  <si>
    <t xml:space="preserve">   对外合作与交流</t>
  </si>
  <si>
    <t xml:space="preserve">   其他外交支出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</si>
  <si>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</si>
  <si>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</si>
  <si>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</si>
  <si>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</si>
  <si>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</si>
  <si>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</si>
  <si>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</si>
  <si>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</si>
  <si>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</si>
  <si>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</si>
  <si>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</si>
  <si>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</si>
  <si>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</si>
  <si>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</si>
  <si>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</si>
  <si>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</si>
  <si>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</si>
  <si>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</si>
  <si>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</si>
  <si>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</si>
  <si>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</si>
  <si>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</si>
  <si>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</si>
  <si>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</si>
  <si>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</si>
  <si>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</si>
  <si>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</si>
  <si>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</si>
  <si>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</si>
  <si>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</si>
  <si>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</si>
  <si>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</si>
  <si>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</si>
  <si>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</si>
  <si>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</si>
  <si>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</si>
  <si>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</si>
  <si>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</si>
  <si>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</si>
  <si>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</si>
  <si>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</si>
  <si>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</si>
  <si>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</si>
  <si>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</si>
  <si>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</si>
  <si>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</si>
  <si>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</si>
  <si>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</si>
  <si>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</si>
  <si>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</si>
  <si>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</si>
  <si>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</si>
  <si>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</si>
  <si>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</si>
  <si>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</si>
  <si>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</si>
  <si>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</si>
  <si>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</si>
  <si>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</si>
  <si>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</si>
  <si>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</si>
  <si>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</si>
  <si>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</si>
  <si>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</si>
  <si>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</si>
  <si>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</si>
  <si>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</si>
  <si>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</si>
  <si>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</si>
  <si>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</si>
  <si>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县（市）对下一般性转移支付补助</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</si>
  <si>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</si>
  <si>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</si>
  <si>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</si>
  <si>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</si>
  <si>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</si>
  <si>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</si>
  <si>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</si>
  <si>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</si>
  <si>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</si>
  <si>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</si>
  <si>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</si>
  <si>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</si>
  <si>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</si>
  <si>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</si>
  <si>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</si>
  <si>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</si>
  <si>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</si>
  <si>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</si>
  <si>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</si>
  <si>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</si>
  <si>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</si>
  <si>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</si>
  <si>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</si>
  <si>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</si>
  <si>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</si>
  <si>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</si>
  <si>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</si>
  <si>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</si>
  <si>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</si>
  <si>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</si>
  <si>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</si>
  <si>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</si>
  <si>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</si>
  <si>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</si>
  <si>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</si>
  <si>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</si>
  <si>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</si>
  <si>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</si>
  <si>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</si>
  <si>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</si>
  <si>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</si>
  <si>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</si>
  <si>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</si>
  <si>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</si>
  <si>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</si>
  <si>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</si>
  <si>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</si>
  <si>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</si>
  <si>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</si>
  <si>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</si>
  <si>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县（市）对下一般性转移支付补助（义务教育）</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</si>
  <si>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</si>
  <si>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</si>
  <si>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</si>
  <si>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</si>
  <si>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</si>
  <si>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</si>
  <si>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</si>
  <si>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</si>
  <si>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</si>
  <si>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</si>
  <si>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</si>
  <si>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</si>
  <si>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</si>
  <si>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</si>
  <si>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</si>
  <si>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</si>
  <si>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</si>
  <si>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</si>
  <si>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</si>
  <si>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</si>
  <si>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</si>
  <si>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</si>
  <si>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</si>
  <si>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</si>
  <si>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</si>
  <si>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</si>
  <si>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</si>
  <si>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</si>
  <si>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</si>
  <si>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</si>
  <si>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</si>
  <si>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</si>
  <si>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</si>
  <si>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</si>
  <si>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</si>
  <si>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</si>
  <si>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</si>
  <si>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</si>
  <si>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</si>
  <si>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</si>
  <si>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</si>
  <si>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</si>
  <si>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</si>
  <si>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</si>
  <si>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</si>
  <si>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</si>
  <si>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</si>
  <si>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</si>
  <si>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</si>
  <si>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</si>
  <si>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</si>
  <si>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</si>
  <si>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</si>
  <si>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</si>
  <si>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</si>
  <si>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</si>
  <si>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</si>
  <si>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</si>
  <si>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</si>
  <si>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</si>
  <si>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</si>
  <si>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</si>
  <si>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</si>
  <si>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</si>
  <si>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</si>
  <si>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</si>
  <si>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</si>
  <si>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</si>
  <si>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</si>
  <si>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</si>
  <si>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</si>
  <si>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</si>
  <si>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</si>
  <si>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</si>
  <si>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</si>
  <si>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</si>
  <si>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</si>
  <si>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</si>
  <si>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</si>
  <si>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</si>
  <si>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</si>
  <si>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</si>
  <si>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</si>
  <si>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</si>
  <si>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</si>
  <si>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</si>
  <si>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</si>
  <si>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</si>
  <si>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</si>
  <si>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</si>
  <si>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</si>
  <si>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</si>
  <si>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</si>
  <si>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</si>
  <si>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</si>
  <si>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</si>
  <si>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</si>
  <si>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</si>
  <si>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</si>
  <si>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</si>
  <si>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</si>
  <si>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</si>
  <si>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</si>
  <si>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</si>
  <si>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</si>
  <si>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</si>
  <si>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</si>
  <si>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</si>
  <si>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</si>
  <si>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</si>
  <si>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</si>
  <si>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</si>
  <si>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</si>
  <si>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</si>
  <si>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</si>
  <si>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</si>
  <si>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</si>
  <si>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</si>
  <si>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</si>
  <si>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</si>
  <si>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</si>
  <si>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</si>
  <si>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</si>
  <si>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</si>
  <si>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</si>
  <si>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</si>
  <si>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</si>
  <si>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</si>
  <si>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</si>
  <si>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</si>
  <si>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</si>
  <si>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</si>
  <si>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</si>
  <si>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</si>
  <si>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</si>
  <si>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</si>
  <si>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</si>
  <si>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</si>
  <si>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</si>
  <si>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</si>
  <si>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</si>
  <si>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</si>
  <si>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</si>
  <si>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</si>
  <si>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</si>
  <si>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</si>
  <si>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</si>
  <si>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</si>
  <si>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</si>
  <si>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</si>
  <si>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</si>
  <si>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</si>
  <si>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</si>
  <si>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</si>
  <si>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</si>
  <si>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</si>
  <si>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</si>
  <si>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</si>
  <si>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</si>
  <si>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</si>
  <si>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</si>
  <si>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</si>
  <si>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</si>
  <si>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</si>
  <si>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</si>
  <si>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</si>
  <si>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</si>
  <si>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</si>
  <si>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</si>
  <si>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</si>
  <si>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</si>
  <si>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</si>
  <si>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</si>
  <si>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</si>
  <si>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</si>
  <si>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</si>
  <si>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</si>
  <si>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</si>
  <si>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</si>
  <si>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</si>
  <si>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</si>
  <si>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</si>
  <si>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</si>
  <si>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</si>
  <si>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</si>
  <si>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</si>
  <si>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</si>
  <si>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</si>
  <si>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</si>
  <si>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</si>
  <si>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</si>
  <si>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</si>
  <si>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</si>
  <si>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</si>
  <si>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</si>
  <si>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</si>
  <si>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县（市）对下一般性转移支付补助（基本养老保险和低保）</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</si>
  <si>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</si>
  <si>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</si>
  <si>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</si>
  <si>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</si>
  <si>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</si>
  <si>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</si>
  <si>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</si>
  <si>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</si>
  <si>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</si>
  <si>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</si>
  <si>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</si>
  <si>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</si>
  <si>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</si>
  <si>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</si>
  <si>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</si>
  <si>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</si>
  <si>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</si>
  <si>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</si>
  <si>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</si>
  <si>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</si>
  <si>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</si>
  <si>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</si>
  <si>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</si>
  <si>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</si>
  <si>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</si>
  <si>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</si>
  <si>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</si>
  <si>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</si>
  <si>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</si>
  <si>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</si>
  <si>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</si>
  <si>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</si>
  <si>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</si>
  <si>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</si>
  <si>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</si>
  <si>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</si>
  <si>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</si>
  <si>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</si>
  <si>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</si>
  <si>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</si>
  <si>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</si>
  <si>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</si>
  <si>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</si>
  <si>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</si>
  <si>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</si>
  <si>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</si>
  <si>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</si>
  <si>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</si>
  <si>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</si>
  <si>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</si>
  <si>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</si>
  <si>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</si>
  <si>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</si>
  <si>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</si>
  <si>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</si>
  <si>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</si>
  <si>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</si>
  <si>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</si>
  <si>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</si>
  <si>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</si>
  <si>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</si>
  <si>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</si>
  <si>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</si>
  <si>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</si>
  <si>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</si>
  <si>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</si>
  <si>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</si>
  <si>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</si>
  <si>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</si>
  <si>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</si>
  <si>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</si>
  <si>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</si>
  <si>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</si>
  <si>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</si>
  <si>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</si>
  <si>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</si>
  <si>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</si>
  <si>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</si>
  <si>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</si>
  <si>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</si>
  <si>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</si>
  <si>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</si>
  <si>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</si>
  <si>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</si>
  <si>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</si>
  <si>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</si>
  <si>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</si>
  <si>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</si>
  <si>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</si>
  <si>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</si>
  <si>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</si>
  <si>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</si>
  <si>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</si>
  <si>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</si>
  <si>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</si>
  <si>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</si>
  <si>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</si>
  <si>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</si>
  <si>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</si>
  <si>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</si>
  <si>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</si>
  <si>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</si>
  <si>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</si>
  <si>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</si>
  <si>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</si>
  <si>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</si>
  <si>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</si>
  <si>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</si>
  <si>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</si>
  <si>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</si>
  <si>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</si>
  <si>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</si>
  <si>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</si>
  <si>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</si>
  <si>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</si>
  <si>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</si>
  <si>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</si>
  <si>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</si>
  <si>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</si>
  <si>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</si>
  <si>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</si>
  <si>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</si>
  <si>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</si>
  <si>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</si>
  <si>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</si>
  <si>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</si>
  <si>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</si>
  <si>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</si>
  <si>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</si>
  <si>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</si>
  <si>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</si>
  <si>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</si>
  <si>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</si>
  <si>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</si>
  <si>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</si>
  <si>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</si>
  <si>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</si>
  <si>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</si>
  <si>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</si>
  <si>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</si>
  <si>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</si>
  <si>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</si>
  <si>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</si>
  <si>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</si>
  <si>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</si>
  <si>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</si>
  <si>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</si>
  <si>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</si>
  <si>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</si>
  <si>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</si>
  <si>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</si>
  <si>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</si>
  <si>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</si>
  <si>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</si>
  <si>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</si>
  <si>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</si>
  <si>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</si>
  <si>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</si>
  <si>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</si>
  <si>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</si>
  <si>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</si>
  <si>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</si>
  <si>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</si>
  <si>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</si>
  <si>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</si>
  <si>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</si>
  <si>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</si>
  <si>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</si>
  <si>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</si>
  <si>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</si>
  <si>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</si>
  <si>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</si>
  <si>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</si>
  <si>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</si>
  <si>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</si>
  <si>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</si>
  <si>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</si>
  <si>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</si>
  <si>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</si>
  <si>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</si>
  <si>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</si>
  <si>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</si>
  <si>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</si>
  <si>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</si>
  <si>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</si>
  <si>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</si>
  <si>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</si>
  <si>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</si>
  <si>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</si>
  <si>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</si>
  <si>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</si>
  <si>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</si>
  <si>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</si>
  <si>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</si>
  <si>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</si>
  <si>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</si>
  <si>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</si>
  <si>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</si>
  <si>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</si>
  <si>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</si>
  <si>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</si>
  <si>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</si>
  <si>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</si>
  <si>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</si>
  <si>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</si>
  <si>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</si>
  <si>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</si>
  <si>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</si>
  <si>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</si>
  <si>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</si>
  <si>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</si>
  <si>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</si>
  <si>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</si>
  <si>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</si>
  <si>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</si>
  <si>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</si>
  <si>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</si>
  <si>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</si>
  <si>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</si>
  <si>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</si>
  <si>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</si>
  <si>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</si>
  <si>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</si>
  <si>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</si>
  <si>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</si>
  <si>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</si>
  <si>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扶贫贷款奖补和贴息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</si>
  <si>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</si>
  <si>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</si>
  <si>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</si>
  <si>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</si>
  <si>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</si>
  <si>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</si>
  <si>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</si>
  <si>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</si>
  <si>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</si>
  <si>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</si>
  <si>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</si>
  <si>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</si>
  <si>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</si>
  <si>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</si>
  <si>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</si>
  <si>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</si>
  <si>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</si>
  <si>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</si>
  <si>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</si>
  <si>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</si>
  <si>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</si>
  <si>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</si>
  <si>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县（市）对下一般性转移支付补助（农村综合改革）</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</si>
  <si>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</si>
  <si>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</si>
  <si>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</si>
  <si>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</si>
  <si>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</si>
  <si>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</si>
  <si>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</si>
  <si>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</si>
  <si>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</si>
  <si>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</si>
  <si>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</si>
  <si>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</si>
  <si>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</si>
  <si>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</si>
  <si>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</si>
  <si>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</si>
  <si>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</si>
  <si>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</si>
  <si>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</si>
  <si>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</si>
  <si>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</si>
  <si>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</si>
  <si>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</si>
  <si>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</si>
  <si>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</si>
  <si>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</si>
  <si>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</si>
  <si>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</si>
  <si>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</si>
  <si>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</si>
  <si>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</si>
  <si>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</si>
  <si>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</si>
  <si>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</si>
  <si>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</si>
  <si>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</si>
  <si>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</si>
  <si>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</si>
  <si>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</si>
  <si>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</si>
  <si>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</si>
  <si>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</si>
  <si>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</si>
  <si>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</si>
  <si>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</si>
  <si>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</si>
  <si>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</si>
  <si>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</si>
  <si>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</si>
  <si>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</si>
  <si>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</si>
  <si>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</si>
  <si>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</si>
  <si>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</si>
  <si>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</si>
  <si>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</si>
  <si>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</si>
  <si>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</si>
  <si>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</si>
  <si>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</si>
  <si>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</si>
  <si>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</si>
  <si>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</si>
  <si>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</si>
  <si>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</si>
  <si>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</si>
  <si>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</si>
  <si>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</si>
  <si>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</si>
  <si>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</si>
  <si>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</si>
  <si>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</si>
  <si>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</si>
  <si>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</si>
  <si>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</si>
  <si>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</si>
  <si>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无线电及信息通信监管</t>
  </si>
  <si>
    <t xml:space="preserve">     工业和信息产业战略研究与标准制定</t>
  </si>
  <si>
    <t xml:space="preserve">     工业和信息产业支持</t>
  </si>
  <si>
    <t xml:space="preserve">     电子专项工程</t>
  </si>
  <si>
    <t xml:space="preserve">     技术基础研究</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</si>
  <si>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</si>
  <si>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</si>
  <si>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</si>
  <si>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</si>
  <si>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</si>
  <si>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</si>
  <si>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</si>
  <si>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</si>
  <si>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</si>
  <si>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</si>
  <si>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</si>
  <si>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</si>
  <si>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</si>
  <si>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</si>
  <si>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</si>
  <si>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</si>
  <si>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</si>
  <si>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</si>
  <si>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</si>
  <si>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</si>
  <si>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</si>
  <si>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</si>
  <si>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</si>
  <si>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</si>
  <si>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</si>
  <si>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</si>
  <si>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</si>
  <si>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</si>
  <si>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</si>
  <si>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</si>
  <si>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</si>
  <si>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</si>
  <si>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</si>
  <si>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</si>
  <si>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</si>
  <si>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</si>
  <si>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</si>
  <si>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</si>
  <si>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</si>
  <si>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</si>
  <si>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</si>
  <si>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</si>
  <si>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</si>
  <si>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</si>
  <si>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</si>
  <si>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</si>
  <si>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</si>
  <si>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</si>
  <si>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</si>
  <si>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</si>
  <si>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重点企业贷款贴息</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</si>
  <si>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</si>
  <si>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</si>
  <si>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</si>
  <si>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</si>
  <si>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</si>
  <si>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</si>
  <si>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</si>
  <si>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</si>
  <si>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</si>
  <si>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</si>
  <si>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</si>
  <si>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</si>
  <si>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</si>
  <si>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</si>
  <si>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</si>
  <si>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</si>
  <si>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</si>
  <si>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</si>
  <si>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</si>
  <si>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</si>
  <si>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</si>
  <si>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</si>
  <si>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</si>
  <si>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</si>
  <si>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</si>
  <si>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</si>
  <si>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</si>
  <si>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</si>
  <si>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</si>
  <si>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</si>
  <si>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</si>
  <si>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</si>
  <si>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</si>
  <si>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</si>
  <si>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</si>
  <si>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</si>
  <si>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</si>
  <si>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</si>
  <si>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</si>
  <si>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</si>
  <si>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</si>
  <si>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</si>
  <si>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</si>
  <si>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</si>
  <si>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</si>
  <si>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</si>
  <si>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</si>
  <si>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</si>
  <si>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</si>
  <si>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</si>
  <si>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</si>
  <si>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</si>
  <si>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</si>
  <si>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</si>
  <si>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</si>
  <si>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</si>
  <si>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</si>
  <si>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</si>
  <si>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</si>
  <si>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</si>
  <si>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</si>
  <si>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</si>
  <si>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</si>
  <si>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</si>
  <si>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</si>
  <si>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</si>
  <si>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</si>
  <si>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</si>
  <si>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</si>
  <si>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</si>
  <si>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</si>
  <si>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</si>
  <si>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</si>
  <si>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</si>
  <si>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</si>
  <si>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</si>
  <si>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</si>
  <si>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物资保管体系</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</si>
  <si>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</si>
  <si>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</si>
  <si>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</si>
  <si>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</si>
  <si>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</si>
  <si>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</si>
  <si>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</si>
  <si>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</si>
  <si>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</si>
  <si>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</si>
  <si>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</si>
  <si>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</si>
  <si>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</si>
  <si>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</si>
  <si>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</si>
  <si>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</si>
  <si>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</si>
  <si>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</si>
  <si>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</si>
  <si>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</si>
  <si>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</si>
  <si>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</si>
  <si>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</si>
  <si>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</si>
  <si>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</si>
  <si>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</si>
  <si>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</si>
  <si>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</si>
  <si>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</si>
  <si>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</si>
  <si>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</si>
  <si>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</si>
  <si>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</si>
  <si>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</si>
  <si>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</si>
  <si>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</si>
  <si>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</si>
  <si>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</si>
  <si>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</si>
  <si>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</si>
  <si>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</si>
  <si>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</si>
  <si>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</si>
  <si>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</si>
  <si>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消防救援事务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</si>
  <si>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</si>
  <si>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</si>
  <si>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</si>
  <si>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</si>
  <si>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</si>
  <si>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</si>
  <si>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</si>
  <si>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</si>
  <si>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</si>
  <si>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</si>
  <si>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</si>
  <si>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</si>
  <si>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</si>
  <si>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</si>
  <si>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</si>
  <si>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</si>
  <si>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</si>
  <si>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</si>
  <si>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</si>
  <si>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</si>
  <si>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</si>
  <si>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</si>
  <si>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</si>
  <si>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</si>
  <si>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</si>
  <si>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</si>
  <si>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</si>
  <si>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</si>
  <si>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</si>
  <si>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</si>
  <si>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</si>
  <si>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</si>
  <si>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</si>
  <si>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</si>
  <si>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</si>
  <si>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</si>
  <si>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</si>
  <si>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 xml:space="preserve">   年初预留</t>
  </si>
  <si>
    <t>县（市）本级一般公共预算支出</t>
  </si>
  <si>
    <t>1-5  2023年楚雄州姚安县本级一般公共预算政府预算经济分类表                      （基本支出）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</si>
  <si>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</si>
  <si>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</si>
  <si>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</si>
  <si>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</si>
  <si>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</si>
  <si>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</si>
  <si>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</si>
  <si>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</si>
  <si>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</si>
  <si>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</si>
  <si>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</si>
  <si>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</si>
  <si>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</si>
  <si>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</si>
  <si>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</si>
  <si>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</si>
  <si>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</si>
  <si>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</si>
  <si>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</si>
  <si>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</si>
  <si>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</si>
  <si>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</si>
  <si>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</si>
  <si>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</si>
  <si>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</si>
  <si>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</si>
  <si>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</si>
  <si>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</si>
  <si>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</si>
  <si>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2023年楚雄州姚安县本级一般公共预算支出表（县、市对下转移支付项目）</t>
  </si>
  <si>
    <t>项       目</t>
  </si>
  <si>
    <t>一般公共服务支出</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</si>
  <si>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</si>
  <si>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</si>
  <si>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</si>
  <si>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</si>
  <si>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</si>
  <si>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</si>
  <si>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</si>
  <si>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</si>
  <si>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</si>
  <si>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</si>
  <si>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</si>
  <si>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</si>
  <si>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</si>
  <si>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</si>
  <si>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</si>
  <si>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</si>
  <si>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</si>
  <si>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</si>
  <si>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</si>
  <si>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说明：由于我县实行乡财县管，乡镇属于一个预算单位，县级不在对下转移支付，故此表为空。</t>
  </si>
  <si>
    <t>1-7  2023年楚雄州分地区税收返还和转移支付预算表</t>
  </si>
  <si>
    <t>州（市）</t>
  </si>
  <si>
    <t>税收返还</t>
  </si>
  <si>
    <t>转移支付</t>
  </si>
  <si>
    <t>一、提前下达数</t>
  </si>
  <si>
    <t>楚雄市</t>
  </si>
  <si>
    <t xml:space="preserve"> </t>
  </si>
  <si>
    <t>双柏县</t>
  </si>
  <si>
    <t>牟定县</t>
  </si>
  <si>
    <t>南华县</t>
  </si>
  <si>
    <t>姚安县</t>
  </si>
  <si>
    <t>大姚县</t>
  </si>
  <si>
    <t>永仁县</t>
  </si>
  <si>
    <t>元谋县</t>
  </si>
  <si>
    <t>武定县</t>
  </si>
  <si>
    <t>禄丰市</t>
  </si>
  <si>
    <t>二、预算数</t>
  </si>
  <si>
    <t>1-8  2023年楚雄州姚安县本级“三公”经费预算财政拨款情况统计表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</si>
  <si>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</si>
  <si>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</si>
  <si>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</si>
  <si>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</si>
  <si>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</si>
  <si>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</si>
  <si>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</si>
  <si>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</si>
  <si>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2023年姚安县“三公”经费预算安排947万元，比上年预算数增加187万元，增长24.61%。其中：因公出国（境）费0万元，公务接待费275万元，公务用车购置及运行费672万元。增长的原因主要是安排县机关事务服务中心50万元公务接待费、9个乡镇办公费纳入公务接待费用管理；为保障单位正常运转县机关事务服务中心新购置公务用车增加，现有公务用车存量增加相应的运行维护费增加。</t>
  </si>
  <si>
    <t>附件2：</t>
  </si>
  <si>
    <t>2-1  2023年楚雄州姚安县政府性基金预算收入情况表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</si>
  <si>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</si>
  <si>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</si>
  <si>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</si>
  <si>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</si>
  <si>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</si>
  <si>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</si>
  <si>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</si>
  <si>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</si>
  <si>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</si>
  <si>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</si>
  <si>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</si>
  <si>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</si>
  <si>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</si>
  <si>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</si>
  <si>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</si>
  <si>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</si>
  <si>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</si>
  <si>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</si>
  <si>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</si>
  <si>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</si>
  <si>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</si>
  <si>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</si>
  <si>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</si>
  <si>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</si>
  <si>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全县（市）政府性基金预算收入</t>
  </si>
  <si>
    <t>地方政府专项债务收入</t>
  </si>
  <si>
    <t xml:space="preserve">  政府性基金转移收入</t>
  </si>
  <si>
    <t xml:space="preserve">     政府性基金补助收入</t>
  </si>
  <si>
    <t xml:space="preserve">     抗疫特别国债转移支付收入</t>
  </si>
  <si>
    <t>2-2  2023年楚雄州姚安县政府性基金预算支出情况表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</si>
  <si>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</si>
  <si>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</si>
  <si>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</si>
  <si>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</si>
  <si>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</si>
  <si>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</si>
  <si>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</si>
  <si>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</si>
  <si>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</si>
  <si>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</si>
  <si>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</si>
  <si>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</si>
  <si>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</si>
  <si>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</si>
  <si>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</si>
  <si>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</si>
  <si>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</si>
  <si>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</si>
  <si>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</si>
  <si>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</si>
  <si>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</si>
  <si>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</si>
  <si>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</si>
  <si>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</si>
  <si>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</si>
  <si>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</si>
  <si>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</si>
  <si>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</si>
  <si>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</si>
  <si>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</si>
  <si>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</si>
  <si>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</si>
  <si>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</si>
  <si>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</si>
  <si>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</si>
  <si>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</si>
  <si>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</si>
  <si>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</si>
  <si>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</si>
  <si>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</si>
  <si>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</si>
  <si>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</si>
  <si>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</si>
  <si>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</si>
  <si>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</si>
  <si>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</si>
  <si>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</si>
  <si>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</si>
  <si>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</si>
  <si>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</si>
  <si>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</si>
  <si>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</si>
  <si>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</si>
  <si>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</si>
  <si>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</si>
  <si>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</si>
  <si>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</si>
  <si>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</si>
  <si>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</si>
  <si>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</si>
  <si>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</si>
  <si>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</si>
  <si>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</si>
  <si>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</si>
  <si>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</si>
  <si>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</si>
  <si>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</si>
  <si>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</si>
  <si>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</si>
  <si>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</si>
  <si>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</si>
  <si>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</si>
  <si>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</si>
  <si>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</si>
  <si>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</si>
  <si>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</si>
  <si>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</si>
  <si>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</si>
  <si>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</si>
  <si>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</si>
  <si>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</si>
  <si>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</si>
  <si>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</si>
  <si>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</si>
  <si>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</si>
  <si>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</si>
  <si>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</si>
  <si>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</si>
  <si>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</si>
  <si>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</si>
  <si>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</si>
  <si>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</si>
  <si>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</si>
  <si>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</si>
  <si>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</si>
  <si>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</si>
  <si>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</si>
  <si>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</si>
  <si>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</si>
  <si>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</si>
  <si>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</si>
  <si>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</si>
  <si>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</si>
  <si>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</si>
  <si>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</si>
  <si>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</si>
  <si>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</si>
  <si>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</si>
  <si>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</si>
  <si>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</si>
  <si>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</si>
  <si>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</si>
  <si>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</si>
  <si>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</si>
  <si>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</si>
  <si>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</si>
  <si>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</si>
  <si>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</si>
  <si>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</si>
  <si>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</si>
  <si>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</si>
  <si>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</si>
  <si>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</si>
  <si>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</si>
  <si>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</si>
  <si>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</si>
  <si>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</si>
  <si>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</si>
  <si>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</si>
  <si>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</si>
  <si>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</si>
  <si>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</si>
  <si>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</si>
  <si>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</si>
  <si>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</si>
  <si>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</si>
  <si>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</si>
  <si>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</si>
  <si>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</si>
  <si>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</si>
  <si>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</si>
  <si>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</si>
  <si>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</si>
  <si>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</si>
  <si>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</si>
  <si>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</si>
  <si>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</si>
  <si>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</si>
  <si>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</si>
  <si>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</si>
  <si>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</si>
  <si>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</si>
  <si>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</si>
  <si>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</si>
  <si>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</si>
  <si>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</si>
  <si>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</si>
  <si>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</si>
  <si>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</si>
  <si>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</si>
  <si>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</si>
  <si>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</si>
  <si>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</si>
  <si>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</si>
  <si>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</si>
  <si>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</si>
  <si>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</si>
  <si>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</si>
  <si>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</si>
  <si>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</si>
  <si>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</si>
  <si>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</si>
  <si>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</si>
  <si>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</si>
  <si>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</si>
  <si>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</si>
  <si>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</si>
  <si>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</si>
  <si>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</si>
  <si>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</si>
  <si>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</si>
  <si>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</si>
  <si>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</si>
  <si>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</si>
  <si>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</si>
  <si>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</si>
  <si>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</si>
  <si>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</si>
  <si>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</si>
  <si>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</si>
  <si>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</si>
  <si>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</si>
  <si>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</si>
  <si>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</si>
  <si>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</si>
  <si>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</si>
  <si>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</si>
  <si>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</si>
  <si>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</si>
  <si>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</si>
  <si>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</si>
  <si>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</si>
  <si>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</si>
  <si>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</si>
  <si>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</si>
  <si>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</si>
  <si>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</si>
  <si>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</si>
  <si>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</si>
  <si>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</si>
  <si>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</si>
  <si>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</si>
  <si>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</si>
  <si>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</si>
  <si>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</si>
  <si>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</si>
  <si>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</si>
  <si>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</si>
  <si>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</si>
  <si>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</si>
  <si>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</si>
  <si>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</si>
  <si>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</si>
  <si>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</si>
  <si>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</si>
  <si>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</si>
  <si>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</si>
  <si>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全县（市）政府性基金支出</t>
  </si>
  <si>
    <t xml:space="preserve">   政府性基金转移支付</t>
  </si>
  <si>
    <t xml:space="preserve">     政府性基金上解支出</t>
  </si>
  <si>
    <t xml:space="preserve">     抗疫特别国债转移支付支出</t>
  </si>
  <si>
    <t xml:space="preserve">   调出资金</t>
  </si>
  <si>
    <t xml:space="preserve">   年终结余</t>
  </si>
  <si>
    <t>地方政府专项债务还本支出</t>
  </si>
  <si>
    <t>2-3  2023年楚雄州姚安县本级政府性基金预算收入情况表</t>
  </si>
  <si>
    <t>县（市）本级政府性基金预算收入</t>
  </si>
  <si>
    <t xml:space="preserve">   政府性基金补助收入</t>
  </si>
  <si>
    <t xml:space="preserve">     政府性基金上解收入</t>
  </si>
  <si>
    <t>2-4  2023年楚雄州姚安县本级政府性基金预算支出情况表</t>
  </si>
  <si>
    <t xml:space="preserve">      其他国家电影事业发展专项资金对应专项债务收入支出</t>
  </si>
  <si>
    <t xml:space="preserve">      其他大中型水库移民后期扶持基金支出</t>
  </si>
  <si>
    <t xml:space="preserve">      其他小型水库移民扶助基金对应专项债务收入安排的支出</t>
  </si>
  <si>
    <t xml:space="preserve">      其他可再生能源电价附加收入安排的支出</t>
  </si>
  <si>
    <t xml:space="preserve">      其他国有土地使用权出让收入安排的支出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</si>
  <si>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</si>
  <si>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</si>
  <si>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</si>
  <si>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</si>
  <si>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</si>
  <si>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其他大中型水库库区基金对应专项债务收入支出</t>
  </si>
  <si>
    <t xml:space="preserve">      其他重大水利工程建设基金对应专项债务收入支出</t>
  </si>
  <si>
    <t xml:space="preserve">    海南省高等级公路车辆通行附加费安排的支出</t>
  </si>
  <si>
    <t xml:space="preserve">      其他海南省高等级公路车辆通行附加费安排的支出</t>
  </si>
  <si>
    <t xml:space="preserve">    海南省高等级公路车辆通行附加费对应专项债务收入安排的支出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</si>
  <si>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</si>
  <si>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</si>
  <si>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</si>
  <si>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其他政府性基金及对应专项债务收入安排的支出</t>
  </si>
  <si>
    <t xml:space="preserve">      其他地方自行试点项目收益专项债券收入安排的支出</t>
  </si>
  <si>
    <t xml:space="preserve">      其他彩票发行销售机构业务费安排的支出</t>
  </si>
  <si>
    <t xml:space="preserve">      用于补充全国社会保障基金的彩票公益金支出</t>
  </si>
  <si>
    <t xml:space="preserve">      用于其他社会公益事业的彩票公益金支出</t>
  </si>
  <si>
    <t xml:space="preserve">      海南省高等级公路车辆通行附加费债务付息支出</t>
  </si>
  <si>
    <t xml:space="preserve">      国家电影事业发展专项资金债务付息支出</t>
  </si>
  <si>
    <t xml:space="preserve">      国家重大水利工程建设基金债务付息支出</t>
  </si>
  <si>
    <t xml:space="preserve">      其他地方自行试点项目收益专项债券付息支出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</si>
  <si>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</si>
  <si>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</si>
  <si>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</si>
  <si>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</si>
  <si>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</si>
  <si>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</si>
  <si>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</si>
  <si>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其他地方自行试点项目收益专项债务发行费用支出</t>
  </si>
  <si>
    <t>县（市）本级政府性基金支出</t>
  </si>
  <si>
    <t xml:space="preserve">     政府性基金补助支出</t>
  </si>
  <si>
    <t xml:space="preserve">   地方政府专项债务转贷支出</t>
  </si>
  <si>
    <t>上年结转对应安排支出</t>
  </si>
  <si>
    <t>2-5  2023年楚雄州姚安县本级政府性基金支出表（州、市对下转移支付）</t>
  </si>
  <si>
    <t>本年支出小计</t>
  </si>
  <si>
    <t>附件3：</t>
  </si>
  <si>
    <t>3-1  2023年楚雄州姚安县国有资本经营收入预算情况表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</si>
  <si>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</si>
  <si>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</si>
  <si>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</si>
  <si>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</si>
  <si>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</si>
  <si>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</si>
  <si>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</si>
  <si>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</si>
  <si>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</si>
  <si>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</si>
  <si>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</si>
  <si>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</si>
  <si>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</si>
  <si>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</si>
  <si>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</si>
  <si>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</si>
  <si>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</si>
  <si>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</si>
  <si>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</si>
  <si>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</si>
  <si>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</si>
  <si>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</si>
  <si>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</si>
  <si>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</si>
  <si>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</si>
  <si>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</si>
  <si>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</si>
  <si>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</si>
  <si>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</si>
  <si>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</si>
  <si>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</si>
  <si>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</si>
  <si>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</si>
  <si>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</si>
  <si>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</si>
  <si>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县（市）国有资本经营收入</t>
  </si>
  <si>
    <t>上年结转</t>
  </si>
  <si>
    <t>账务调整收入</t>
  </si>
  <si>
    <t>3-2  2023年楚雄州姚安县国有资本经营支出预算情况表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</si>
  <si>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</si>
  <si>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</si>
  <si>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</si>
  <si>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</si>
  <si>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</si>
  <si>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</si>
  <si>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</si>
  <si>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</si>
  <si>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</si>
  <si>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</si>
  <si>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</si>
  <si>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</si>
  <si>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</si>
  <si>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</si>
  <si>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</si>
  <si>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</si>
  <si>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</si>
  <si>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</si>
  <si>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</si>
  <si>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县（市）国有资本经营支出</t>
  </si>
  <si>
    <t>国有资本经营预算转移支付</t>
  </si>
  <si>
    <t>调出资金</t>
  </si>
  <si>
    <t>结转下年</t>
  </si>
  <si>
    <t>3-3  2023年楚雄州姚安县本级国有资本经营收入预算情况表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</si>
  <si>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</si>
  <si>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</si>
  <si>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</si>
  <si>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</si>
  <si>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</si>
  <si>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</si>
  <si>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</si>
  <si>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</si>
  <si>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</si>
  <si>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县（市）本级国有资本经营收入</t>
  </si>
  <si>
    <t xml:space="preserve">             上年结转</t>
  </si>
  <si>
    <t>3-4  2023年楚雄州姚安县本级国有资本经营支出预算情况表</t>
  </si>
  <si>
    <t>项   目</t>
  </si>
  <si>
    <t xml:space="preserve">   其他金融国有资本经营预算支出</t>
  </si>
  <si>
    <t>县（市）本级国有资本经营支出</t>
  </si>
  <si>
    <t>3-5  2023年楚雄州姚安县本级国有资本经营预算转移支付表（分地区）</t>
  </si>
  <si>
    <t xml:space="preserve">                单位：万元</t>
  </si>
  <si>
    <t>地  区</t>
  </si>
  <si>
    <t>预算数</t>
  </si>
  <si>
    <t>栋川镇</t>
  </si>
  <si>
    <t>光禄镇</t>
  </si>
  <si>
    <t>弥兴镇</t>
  </si>
  <si>
    <t>官屯镇</t>
  </si>
  <si>
    <t>大河口乡</t>
  </si>
  <si>
    <t>太平镇</t>
  </si>
  <si>
    <t>前场镇</t>
  </si>
  <si>
    <t>适中乡</t>
  </si>
  <si>
    <t>左门乡</t>
  </si>
  <si>
    <t>合  计</t>
  </si>
  <si>
    <t>说明：我县无国有资本经营预算转移支付，故此表为空。</t>
  </si>
  <si>
    <t>3-6  2023年楚雄州姚安县本级国有资本经营预算转移支付表（分项目）</t>
  </si>
  <si>
    <t>项目名称</t>
  </si>
  <si>
    <t>附件4：</t>
  </si>
  <si>
    <t>4-1  2023年楚雄州姚安县社会保险基金收入预算情况表</t>
  </si>
  <si>
    <t>项     目</t>
  </si>
  <si>
    <t>一、企业职工基本养老保险基金收入</t>
  </si>
  <si>
    <t xml:space="preserve">    其中：保险费收入</t>
  </si>
  <si>
    <t xml:space="preserve">          利息收入</t>
  </si>
  <si>
    <t xml:space="preserve">          财政补贴收入</t>
  </si>
  <si>
    <t xml:space="preserve">          转移收入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</si>
  <si>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</si>
  <si>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</si>
  <si>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</si>
  <si>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</si>
  <si>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</si>
  <si>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</si>
  <si>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</si>
  <si>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</si>
  <si>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</si>
  <si>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</si>
  <si>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 xml:space="preserve">        转移收入</t>
  </si>
  <si>
    <t>上级补助收入</t>
  </si>
  <si>
    <t>下级上解收入</t>
  </si>
  <si>
    <t>收入合计</t>
  </si>
  <si>
    <t>4-2  2023年楚雄州姚安县社会保险基金支出预算情况表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</si>
  <si>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</si>
  <si>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</si>
  <si>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</si>
  <si>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 xml:space="preserve">          其他支出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</si>
  <si>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</si>
  <si>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</si>
  <si>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</si>
  <si>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</si>
  <si>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</si>
  <si>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</si>
  <si>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</si>
  <si>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</si>
  <si>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</si>
  <si>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</si>
  <si>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</si>
  <si>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2023年楚雄州姚安县本级社会保险基金收入预算情况表</t>
  </si>
  <si>
    <t>4-4  2023年楚雄州姚安县本级社会保险基金支出预算情况表</t>
  </si>
  <si>
    <t>5-1  楚雄州姚安县2022年地方政府债务限额及余额预算情况表</t>
  </si>
  <si>
    <t>地   区</t>
  </si>
  <si>
    <t>2022年债务限额</t>
  </si>
  <si>
    <t>2022年债务余额预计执行数</t>
  </si>
  <si>
    <t>一般债务</t>
  </si>
  <si>
    <t>专项债务</t>
  </si>
  <si>
    <t>公  式</t>
  </si>
  <si>
    <t>A=B+C</t>
  </si>
  <si>
    <t>B</t>
  </si>
  <si>
    <t>C</t>
  </si>
  <si>
    <t>D=E+F</t>
  </si>
  <si>
    <t>E</t>
  </si>
  <si>
    <t>F</t>
  </si>
  <si>
    <t>姚安县合计</t>
  </si>
  <si>
    <t>姚安县本级</t>
  </si>
  <si>
    <t>注：1.本表反映上一年度本地区、本级及分地区地方政府债务限额及余额预计执行数。</t>
  </si>
  <si>
    <t xml:space="preserve">    2.本表由县级以上地方各级财政部门在本级人民代表大会批准预算后二十日内公开。</t>
  </si>
  <si>
    <t xml:space="preserve">    3.因上级部门未正式下达2022年债务限额，此次公开限额为2021年末债务限额加上2022年新增债务，债务限额为预计数，待上级部门下达正式限额后再向人大报告正式债务限额和批准执行。</t>
  </si>
  <si>
    <t>楚雄州姚安县2022年地方政府债务限额及余额预算情况表</t>
  </si>
  <si>
    <t>5-2  楚雄州姚安县2022年地方政府一般债务余额情况表</t>
  </si>
  <si>
    <t>项    目</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</si>
  <si>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</si>
  <si>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</si>
  <si>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</si>
  <si>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</si>
  <si>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</si>
  <si>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</si>
  <si>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</si>
  <si>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</si>
  <si>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</si>
  <si>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</si>
  <si>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注：1.本表反映本地区上两年度一般债务余额，上一年度一般债务限额、发行额、还本支出及余额，本年度财政赤字及一般债务限额。</t>
  </si>
  <si>
    <t>5-3  楚雄州姚安县本级2022年地方政府一般债务余额情况表</t>
  </si>
  <si>
    <t xml:space="preserve">    中央转贷地方的国际金融组织和外国政府贷款</t>
  </si>
  <si>
    <t xml:space="preserve">    2022年地方政府一般债券发行额</t>
  </si>
  <si>
    <t>5-4  楚雄州姚安县2022年地方政府专项债务余额情况表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</si>
  <si>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</si>
  <si>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</si>
  <si>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</si>
  <si>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</si>
  <si>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</si>
  <si>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</si>
  <si>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七、2022年末地方政府专项债务余额限额</t>
  </si>
  <si>
    <t>注：1.本表反映本地区上两年度专项债务余额，上一年度专项债务限额、发行额、还本额及余额，本年度专项债务新增限额及限额。</t>
  </si>
  <si>
    <t>5-5  楚雄州姚安县本级2022年地方政府专项债务余额情况表</t>
  </si>
  <si>
    <t>六、2022年地方政府专项债务新增限额</t>
  </si>
  <si>
    <t>七、2023年末地方政府专项债务余额限额</t>
  </si>
  <si>
    <t xml:space="preserve">    3.因上级部门未正式下达2022年债务限额，此次公开限额为2021年末债务限额加上2022年新增债务，债务限额为预计数，待上级部门下达正式限  额后再向人大报告正式债务限额和批准执行。</t>
  </si>
  <si>
    <t>5-6  楚雄州姚安县地方政府债券发行及还本付息情况表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</si>
  <si>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</si>
  <si>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</si>
  <si>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</si>
  <si>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</si>
  <si>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</si>
  <si>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</si>
  <si>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</si>
  <si>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</si>
  <si>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</si>
  <si>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</si>
  <si>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</si>
  <si>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</si>
  <si>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</si>
  <si>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</si>
  <si>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</si>
  <si>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</si>
  <si>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</si>
  <si>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</si>
  <si>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</si>
  <si>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</si>
  <si>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</si>
  <si>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</si>
  <si>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</si>
  <si>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</si>
  <si>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</si>
  <si>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</si>
  <si>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</si>
  <si>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</si>
  <si>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</si>
  <si>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</si>
  <si>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注：1.本表反映本地区上一年度地方政府债券（含再融资债券）发行及还本付息支出预计执行数、本年度地方政府债券还本付息支出预算数等。
    2.本表由县级以上地方各级财政部门在本级人民代表大会批准预算后二十日内公开。</t>
  </si>
  <si>
    <t>5-7  楚雄州姚安县2023年本级政府专项债务限额提前下达情况表</t>
  </si>
  <si>
    <t>下级</t>
  </si>
  <si>
    <t>一、2022年地方政府债务限额</t>
  </si>
  <si>
    <t>其中： 一般债务限额</t>
  </si>
  <si>
    <t xml:space="preserve">       专项债务限额</t>
  </si>
  <si>
    <t>二、提前下达的2023年新增地方政府债务限额</t>
  </si>
  <si>
    <t>注：1.本表反映本地区及本级年初预算中列示提前下达的新增地方政府债务限额情况，由县级以上地方各级财政部门在本级人民代表大会批准预算后二十日内公开。</t>
  </si>
  <si>
    <t xml:space="preserve">    2.因上级部门未正式下达2022年债务限额，此次公开限额为2021年末债务限额加上2022年新增债务，债务限额为预计数，待上级部门下达正式限  额后再向人大报告正式债务限额和批准执行。</t>
  </si>
  <si>
    <t>5-8  楚雄州姚安县2023年年初新增地方政府债券资金安排表</t>
  </si>
  <si>
    <t>序号</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</si>
  <si>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</si>
  <si>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</si>
  <si>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</si>
  <si>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</si>
  <si>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</si>
  <si>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说明：我县2023年年初无新增地方政府专项债券和一般债券，故本表无数据。</t>
  </si>
  <si>
    <t>6-1   2023年姚安县重大政策和重点项目绩效目标表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</si>
  <si>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</si>
  <si>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</si>
  <si>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</si>
  <si>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</si>
  <si>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</si>
  <si>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</si>
  <si>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</si>
  <si>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</si>
  <si>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</si>
  <si>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</si>
  <si>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姚安县财政局</t>
  </si>
  <si>
    <t>姚安县地方政府性债务还本付息</t>
  </si>
  <si>
    <t>按时偿还地方政府性债务到期本息，有效防范化解地方政府性债务风险。</t>
  </si>
  <si>
    <t>产生指标</t>
  </si>
  <si>
    <t>数量指标</t>
  </si>
  <si>
    <t>完成2023年地方政府性债务到期本息21952.61万元偿还任务</t>
  </si>
  <si>
    <t>等于</t>
  </si>
  <si>
    <t>21952.61万元</t>
  </si>
  <si>
    <t>万元</t>
  </si>
  <si>
    <t>定量指标</t>
  </si>
  <si>
    <t>按时足额偿还2023年地方政府性债务到期本息21952.61万元</t>
  </si>
  <si>
    <t>产出指标</t>
  </si>
  <si>
    <t>实效指标</t>
  </si>
  <si>
    <t>按时按云南省地方政府性债务管理系统到期本息提示提前5日足额汇缴到期本息。</t>
  </si>
  <si>
    <t>提前5日足额汇缴到期本息。</t>
  </si>
  <si>
    <t>日</t>
  </si>
  <si>
    <t>按时足额偿还2023年地方政府性债务到期本息21952.61万元。</t>
  </si>
  <si>
    <t>效益指标</t>
  </si>
  <si>
    <t>可持续影响指标</t>
  </si>
  <si>
    <t>牢守地方政府性债务风险防控工作，确保地方经济社会正常发展</t>
  </si>
  <si>
    <t>按照债务化解实施方案做好还款计划，做好债务风险防控，坚决不发生地方政府债务风险</t>
  </si>
  <si>
    <t>是/否</t>
  </si>
  <si>
    <t>定性指标</t>
  </si>
  <si>
    <t>是否发生地方政府性债务风险</t>
  </si>
  <si>
    <t>姚安县住房和城乡建设局</t>
  </si>
  <si>
    <t>姚安县保障性租赁住房建设项目</t>
  </si>
  <si>
    <t>完善姚安县公共租赁住房配套体系，解决低收入家庭和新市民、青年人租得起、租得到的民生问题，对维护社会稳定，体现社会公平，建设和谐社会有较好的促进作用，将带来项目区人气的增加，带动第三产业的发展，加快新型城镇化建设。</t>
  </si>
  <si>
    <t>建设数量完成率</t>
  </si>
  <si>
    <t>实施姚安县城民族中学片区100套、西片区300套、东片区200套，合计600套保障性租赁住房建设。计划建筑面积4.2万平方米；配套道路硬化、室外给排水及消防工程、电力电信、照明及绿化工程。</t>
  </si>
  <si>
    <t>个</t>
  </si>
  <si>
    <t>时效指标</t>
  </si>
  <si>
    <t>项目建设开工、完工、资金拨付率</t>
  </si>
  <si>
    <t>是否按时开工、按时完工，资金是否及时拨付。</t>
  </si>
  <si>
    <t>2022年10月按时开工、2023年5月31日前按时完工、根据工程进度及时拨付资金。</t>
  </si>
  <si>
    <t>社会效益指标</t>
  </si>
  <si>
    <t>提升和完善城市功能，改善城区面貌，带动群众就业增加收入。</t>
  </si>
  <si>
    <t>大于等于</t>
  </si>
  <si>
    <r>
      <rPr>
        <sz val="10"/>
        <color rgb="FF000000"/>
        <rFont val="宋体"/>
        <charset val="134"/>
      </rPr>
      <t>社会效益指标</t>
    </r>
    <r>
      <rPr>
        <sz val="10"/>
        <color rgb="FF000000"/>
        <rFont val="SimSun"/>
        <charset val="134"/>
      </rPr>
      <t>≧</t>
    </r>
    <r>
      <rPr>
        <sz val="10"/>
        <color rgb="FF000000"/>
        <rFont val="宋体"/>
        <charset val="134"/>
      </rPr>
      <t>95%</t>
    </r>
  </si>
  <si>
    <t>%</t>
  </si>
  <si>
    <t>解决一定规模的就业，且有助于地方城市建设的提升和区域税源的增加，符合当地社会经济发展的需要，具备经济可行性。解部分困难群众居住问题。</t>
  </si>
  <si>
    <t>满意度指标</t>
  </si>
  <si>
    <t>服务对象满意度指标</t>
  </si>
  <si>
    <t>服务对象（受益群众）满意度指标</t>
  </si>
  <si>
    <r>
      <rPr>
        <sz val="10"/>
        <color rgb="FF000000"/>
        <rFont val="宋体"/>
        <charset val="134"/>
      </rPr>
      <t>服务对象（受益群众）满意度指标</t>
    </r>
    <r>
      <rPr>
        <sz val="10"/>
        <color rgb="FF000000"/>
        <rFont val="SimSun"/>
        <charset val="134"/>
      </rPr>
      <t>≧</t>
    </r>
    <r>
      <rPr>
        <sz val="10"/>
        <color rgb="FF000000"/>
        <rFont val="宋体"/>
        <charset val="134"/>
      </rPr>
      <t>90%</t>
    </r>
  </si>
  <si>
    <t>项目实施周边居民和受益居民满意度。</t>
  </si>
  <si>
    <t>姚安县县城排水防涝建设项目</t>
  </si>
  <si>
    <t>对姚安县城内涝点灞陵公园、东片区内涝点、南片区内涝点开展城市内涝点整治,灞陵公园蓄水调节池改造提升,城市河道提升改造10公里，防痨水体建设10万平方米,建设防涝设施3000平方米。对县城中运河清淤 22879.44立方米,新建2台2800立方米泵机提升泵站1座。</t>
  </si>
  <si>
    <t>建设数量</t>
  </si>
  <si>
    <t>按照可行性研究报告100%完成数量建设任务</t>
  </si>
  <si>
    <t>带动当地就业和保障居民生产生活</t>
  </si>
  <si>
    <t>是否有效带动当地就业和有效保障改善居民供水、排涝。</t>
  </si>
  <si>
    <t>是否有效带动当地就业和有效保障改善居民供水、解决城市内涝作用。</t>
  </si>
  <si>
    <t>项目的建设带动当地就业人员120人，服务居民 85770人，提高群众获得感、幸福感、安全感、成就感；有利于改善城市环境，延续历史文脉，实现城市可持续发展；有利于加强创新社会治 理，打造共谋、共建、共治、共享的社会治理格局，最终实现共同缔造美好生活环境。</t>
  </si>
  <si>
    <t>服务对象和受益群众满意度指标</t>
  </si>
  <si>
    <r>
      <rPr>
        <sz val="10"/>
        <color rgb="FF000000"/>
        <rFont val="宋体"/>
        <charset val="134"/>
      </rPr>
      <t>服务对象和受益群众满意度</t>
    </r>
    <r>
      <rPr>
        <sz val="10"/>
        <color rgb="FF000000"/>
        <rFont val="SimSun"/>
        <charset val="134"/>
      </rPr>
      <t>≧</t>
    </r>
    <r>
      <rPr>
        <sz val="10"/>
        <color rgb="FF000000"/>
        <rFont val="宋体"/>
        <charset val="134"/>
      </rPr>
      <t>95%</t>
    </r>
  </si>
  <si>
    <t>服务对象和受益群众满意度≧95%</t>
  </si>
  <si>
    <t>姚安县工业和信息化商务科学技术局</t>
  </si>
  <si>
    <t>姚安县工业园区标准化厂房及园区基础设施建设项目</t>
  </si>
  <si>
    <t>完成总建筑面积 81387.28㎡标准化厂房、仓库30835.84㎡、附属用房6085.24㎡建设，项目建成后力争带动直接就业2600人，实现平均年税收369万元。</t>
  </si>
  <si>
    <t>按照项目可行性研究报告100%完成项目建设</t>
  </si>
  <si>
    <t>包括钢结构主厂房、仓库、高压配电房等生产性用房、其他附属用房（空压机房、锅炉房等）、管理房、消防控制室等建设内容建筑面积共计118308.36 ㎡。</t>
  </si>
  <si>
    <t>质量管控</t>
  </si>
  <si>
    <t>符合</t>
  </si>
  <si>
    <t>是否符合国家质量标准</t>
  </si>
  <si>
    <t>严格国家施工及验收规范、质量检验、评定标准及有关规范规定，对工序进行质量检查及控制</t>
  </si>
  <si>
    <t>2022年8月按时开工、2024年12月31日前按时完工、根据工程进度及时拨付资金。</t>
  </si>
  <si>
    <t>提供就业岗位2600个，提升社会就业水平，改善草海工业园区基础设施。</t>
  </si>
  <si>
    <t>解决一定规模的就业，且有助于地方城市建设的提升和区域税源的增加，符合当地社会经济发展的需要，具备经济可行性</t>
  </si>
  <si>
    <t>经济效益指标</t>
  </si>
  <si>
    <t>环境保护</t>
  </si>
  <si>
    <t>环境保护等于100%</t>
  </si>
  <si>
    <t>对流域和区域环 境及生态系统的综合影响很小，拟建项目不会诱发地质灾害的风险</t>
  </si>
  <si>
    <t>姚安县农业农村局</t>
  </si>
  <si>
    <t>姚安县肉牛养殖项目补助经费</t>
  </si>
  <si>
    <t>实施牛圈舍改扩建4万平方米，实施全株玉米青储饲料补贴6万吨，能繁母牛保险补贴2万头次，新增肉牛存栏1万头。</t>
  </si>
  <si>
    <t>肉牛圈舍改扩建</t>
  </si>
  <si>
    <t>万平方米</t>
  </si>
  <si>
    <t>肉牛圈舍改扩建10万平方米</t>
  </si>
  <si>
    <t>全株玉米青储收储</t>
  </si>
  <si>
    <t>万吨</t>
  </si>
  <si>
    <t>全株玉米青储收储18万吨</t>
  </si>
  <si>
    <t>能繁母牛保险补贴</t>
  </si>
  <si>
    <t>万头</t>
  </si>
  <si>
    <t>能繁母牛保险补贴6万头次</t>
  </si>
  <si>
    <t>新增肉牛存栏</t>
  </si>
  <si>
    <t>新增肉牛存栏3万头</t>
  </si>
  <si>
    <t>资金兑付率</t>
  </si>
  <si>
    <t>资金及时兑付</t>
  </si>
  <si>
    <t>提高全县肉牛养殖规模，促进肉牛养殖业发展</t>
  </si>
  <si>
    <t>肉牛存栏增长8%以上，肉牛产业链产值超10亿元，肉牛产业显著提高。</t>
  </si>
  <si>
    <t>受益农户满意度测评</t>
  </si>
  <si>
    <t>姚安县林业和草原局</t>
  </si>
  <si>
    <t>姚安县乡镇专业扑火队建设项目专项资金</t>
  </si>
  <si>
    <t>全县9个乡镇组建9只乡镇专业扑火队，每只队伍20人，每个乡镇</t>
  </si>
  <si>
    <t>年度火灾发生次数</t>
  </si>
  <si>
    <t>小于等于</t>
  </si>
  <si>
    <t>6次</t>
  </si>
  <si>
    <t>次</t>
  </si>
  <si>
    <t>年度火灾发生次数小于6次，森林受灾面积小于10公顷</t>
  </si>
  <si>
    <t>乡镇专业扑火队养队人数</t>
  </si>
  <si>
    <t>180人</t>
  </si>
  <si>
    <t>人</t>
  </si>
  <si>
    <t>每个乡镇组建一支专业扑火队，每个扑火队供养20名扑火人员</t>
  </si>
  <si>
    <t>生态效益指标</t>
  </si>
  <si>
    <t>森林火灾受灾率</t>
  </si>
  <si>
    <t>千分之以内</t>
  </si>
  <si>
    <t>全县森林受灾率在千分之一以内</t>
  </si>
  <si>
    <t>服务对象满意度</t>
  </si>
  <si>
    <t>群众对森林火灾灭火工作满意度</t>
  </si>
  <si>
    <t>群众对乡镇专业扑火队工作的满意度</t>
  </si>
  <si>
    <t>姚安县民政局</t>
  </si>
  <si>
    <t>殡葬费用减免和遗体火化补助资金</t>
  </si>
  <si>
    <t>姚安县常住人口16.4万，按照千分之7.1的死亡率计算，全年大约死亡人口1400人，财政供养人员占15.5%、非财政供养人员占84.5%，每年财政供养死亡人数约100人、非财政供养死亡人员约1300人。根据《姚安县人民政府关于深化和推进殡葬改革的公告》，姚安县2023年需火化及惠民殡葬补助费用765万元</t>
  </si>
  <si>
    <t>救助对象人数（人次）</t>
  </si>
  <si>
    <t>1400人</t>
  </si>
  <si>
    <t>应保尽保，全部死亡人员纳入救助对象</t>
  </si>
  <si>
    <t>质量指标</t>
  </si>
  <si>
    <t>救助对象认定准确率</t>
  </si>
  <si>
    <t>认定对象准确率100%</t>
  </si>
  <si>
    <t>救助资金发放及时率</t>
  </si>
  <si>
    <t>救助对象补助资金及时发放</t>
  </si>
  <si>
    <t>群众政策知晓率</t>
  </si>
  <si>
    <t>殡葬改革政策群众知晓率达95%以上，群众对殡葬改革政策进一步知晓</t>
  </si>
  <si>
    <t>救助对象满意度</t>
  </si>
  <si>
    <t>服务对象和救助群众满意度调查</t>
  </si>
  <si>
    <t>残疾人两项补贴专项资金</t>
  </si>
  <si>
    <t>按月及时审批发放残疾人“两项”补贴，困难残疾人生活补贴每人每月90元，重度残疾人护理补贴一级残疾人补贴标准100月/人，二级残疾人补贴标准为90月/人，三、四级精神残疾人护理补贴标准40月/人。</t>
  </si>
  <si>
    <t>6122人</t>
  </si>
  <si>
    <t>应保尽保，全部残疾人纳入补贴救助对象。</t>
  </si>
  <si>
    <t>按月发放</t>
  </si>
  <si>
    <t>残疾人“两项”补贴政策群众知晓率达95%以上，群众对残疾人“两项”补贴政策进一步知晓</t>
  </si>
  <si>
    <t>姚安县发展和改革局</t>
  </si>
  <si>
    <t>项目前期经费</t>
  </si>
  <si>
    <t>为切实做好项目工作，保持固定资产投资持续快速增长，充分发挥投资对经济增长的拉动作用，完成县级建设项目编制方案、设计方案、产业发展规划和项目可行性研究报告编制工作。按照下达资金文件要求，各个项目分别完成本年度前期工作任务，财政安排预算资金1500万元专项用于项目前期经费。</t>
  </si>
  <si>
    <t>前期工作目标完成率</t>
  </si>
  <si>
    <t>完成项目编制方案、设计方案、产业发展规划和项目可行性研究报告编制工作。</t>
  </si>
  <si>
    <t>成本指标</t>
  </si>
  <si>
    <t>完成项目编制方案等工作</t>
  </si>
  <si>
    <t>县级项目工作经费支付率</t>
  </si>
  <si>
    <t>项目确定后30日内拨付项目前期工作经费。</t>
  </si>
  <si>
    <t>各项目实施单位满意度</t>
  </si>
  <si>
    <t>6-2  重点工作情况解释说明汇总表</t>
  </si>
  <si>
    <t>重点工作</t>
  </si>
  <si>
    <t>2023年工作重点及工作情况</t>
  </si>
  <si>
    <t>一是积极争取一般公共预算上级补助资金。继续加强对上级财政政策信息的捕捉和分析研究，充分掌握政策，紧盯上级财政政策导向和资金投向，尽力争取一般公共预算上级补助资金，切实推动全县经济社会的发展。二是继续争取政府债券资金。结合全县政府性债务规模以及债务限额管理的规定，尽力争取政府债券资金，有效缓解县财政偿债压力。三是利用优势发展产业，壮大财源，增强发展内生动力。</t>
  </si>
  <si>
    <t>新增专项债券资金</t>
  </si>
  <si>
    <t>认真学习专项债券资金管理办法，提前谋划专项债券项目储备和债券资金管理工作，开好争取债券资金合规举债的“前门”，严控隐性债务增量“堵后门”。建立健全专项债券项目库，采取资金跟着项目走的方式积极争取债券资金，积极申报新增债券和再融资债券。2023年拟申请发行再融资债券资金14098万元（一般债券13498万元、专项债券600万元）；按照2023年州人民政府下达专项债券争取目标，已储备申报专项债券项目14个，项目总投资50.90亿元，专项债券资金需求20.03亿元，力争2023年新增地方政府专项债券资金5亿元以上。</t>
  </si>
  <si>
    <t>预算绩效</t>
  </si>
  <si>
    <t xml:space="preserve">逐步建立起了政府统一领导、财政部门牵头、预算单位执行、各方共同参与的预算绩效管理组织体系。一是要抓好财政支出绩效，优化财政支出结构，将有限的财政资金用好，以全面实施预算绩效管理为关键点和突破口，推动财政资金聚力增效。二是将绩效管理关口前移，提出建立重大政策和项目事前绩效评估机制。通过事前绩效评估机制能够通过前端发力，为我县财政资金的使用把好第一道关口，及时调整预算执行过程中的偏差，避免出现资金闲置沉淀和损失浪费，堵塞管理漏洞，确保财政资金使用安全高效。三是将按照“全方位、全过程、全覆盖”的预算绩效管理要求，更加突出绩效导向，强调成本效益，持续推进预算和绩效管理一体化。进一步提高财政资源配置效率，提升部门整体效能提升，提高政策和项目资金效益；继续强化绩效目标管理，做好绩效运行监控，健全绩效评价结果反馈和整改制度，与预算安排和政策调整挂钩；预算绩效管理范围进一步拓展，逐步做到覆盖所有财政性资金。
</t>
  </si>
  <si>
    <t>防范化解债务风险</t>
  </si>
  <si>
    <t>以习近平新时代中国特色社会主义思想为指导，全面贯彻落实党的十九大、十九届历次全会和党的二十大精神及习近平总书记考察云南重要讲话精神，牢固树立“四个意识”，坚定“四个自信”，做到“两个维护”，坚决把思想和行动统一到党中央、国务院，省州党委政府关于防范化解政府性债务和隐性债务风险的决策部署上来，将防范化解政府债务风险纳入日常工作管理，进一步落实政府管控债务规模、规范债务管理、防范化解债务风险的主体责任，坚决压紧压实政府领导牵头负责、部门参与防控、平台公司和项目实施单位筹资偿还的“三个责任”。结合既定的政府债务和隐性债务化解实施方案，多措并举、细化措施、分类化解债务风险，不折不扣完成化债目标任务，坚决打好防范化解重大风险攻坚战。</t>
  </si>
  <si>
    <t>财税收支</t>
  </si>
  <si>
    <t>一是压实责任。继续开展抓财税收支专项行动，明确目标任务，落实工作责任，形成各部门协调配合、齐抓共管的工作格局。二是切实加大税收协控联管工作力度。继续坚持财税联席会议制度，深入推进社会综合治税，充分调动各涉税部门协同治税的积极性，促进协税护税工作，确保财政收入稳定增长。三是积极培育优质税源，通过产业转型发展，吸引和带动社会资本，加大对新兴产业和传统优势产业投入力度。四是继续加强非税收入征管，严格政府非税收入预算管理，拓宽收入领域，不断调整优化收入结构，努力增加可用财力。 财政部门作为征管收入的牵头单位，按照税收征管体制改革要求，与税务部门建立联动机制，扎实推进社会保险费和非税收入征管职责划转工作，收税治费双管齐下、齐头并进。严格执行非税收入“收支两条线”管理规定，规范非税收入收缴行为，堵塞执收执罚管理漏洞，不断提高财政收入质量。</t>
  </si>
  <si>
    <t>预算公开</t>
  </si>
  <si>
    <t>2023年根据省州的统一要求，按照标准的公开格式在政府门户网站公开预算信息。</t>
  </si>
  <si>
    <t>财政三保</t>
  </si>
  <si>
    <t>指“保工资、保运转、保基本民生”的简称，主要包括人员经费、公用经费、基本民生支出等支出保障。</t>
  </si>
</sst>
</file>

<file path=xl/styles.xml><?xml version="1.0" encoding="utf-8"?>
<styleSheet xmlns="http://schemas.openxmlformats.org/spreadsheetml/2006/main">
  <numFmts count="3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 #,##0_-;_-&quot;$&quot;\ * #,##0\-;_-&quot;$&quot;\ * &quot;-&quot;_-;_-@_-"/>
    <numFmt numFmtId="177" formatCode="yy\.mm\.dd"/>
    <numFmt numFmtId="178" formatCode="#,##0.0_);\(#,##0.0\)"/>
    <numFmt numFmtId="179" formatCode="\$#,##0.00;\(\$#,##0.00\)"/>
    <numFmt numFmtId="180" formatCode="0.0"/>
    <numFmt numFmtId="181" formatCode="_(&quot;$&quot;* #,##0_);_(&quot;$&quot;* \(#,##0\);_(&quot;$&quot;* &quot;-&quot;_);_(@_)"/>
    <numFmt numFmtId="182" formatCode="_(&quot;$&quot;* #,##0.00_);_(&quot;$&quot;* \(#,##0.00\);_(&quot;$&quot;* &quot;-&quot;??_);_(@_)"/>
    <numFmt numFmtId="183" formatCode="&quot;$&quot;#,##0_);[Red]\(&quot;$&quot;#,##0\)"/>
    <numFmt numFmtId="184" formatCode="&quot;$&quot;\ #,##0_-;[Red]&quot;$&quot;\ #,##0\-"/>
    <numFmt numFmtId="185" formatCode="#\ ??/??"/>
    <numFmt numFmtId="186" formatCode="_(* #,##0.00_);_(* \(#,##0.00\);_(* &quot;-&quot;??_);_(@_)"/>
    <numFmt numFmtId="187" formatCode="_-* #,##0.00_-;\-* #,##0.00_-;_-* &quot;-&quot;??_-;_-@_-"/>
    <numFmt numFmtId="188" formatCode="_ * #,##0_ ;_ * \-#,##0_ ;_ * &quot;-&quot;??_ ;_ @_ "/>
    <numFmt numFmtId="189" formatCode="&quot;$&quot;\ #,##0.00_-;[Red]&quot;$&quot;\ #,##0.00\-"/>
    <numFmt numFmtId="190" formatCode="#,##0;\(#,##0\)"/>
    <numFmt numFmtId="191" formatCode="&quot;$&quot;#,##0.00_);[Red]\(&quot;$&quot;#,##0.00\)"/>
    <numFmt numFmtId="192" formatCode="_-* #,##0_-;\-* #,##0_-;_-* &quot;-&quot;_-;_-@_-"/>
    <numFmt numFmtId="193" formatCode="_-&quot;$&quot;\ * #,##0.00_-;_-&quot;$&quot;\ * #,##0.00\-;_-&quot;$&quot;\ * &quot;-&quot;??_-;_-@_-"/>
    <numFmt numFmtId="194" formatCode="0.0%"/>
    <numFmt numFmtId="195" formatCode="\$#,##0;\(\$#,##0\)"/>
    <numFmt numFmtId="196" formatCode="_(* #,##0_);_(* \(#,##0\);_(* &quot;-&quot;_);_(@_)"/>
    <numFmt numFmtId="197" formatCode="0.00_ "/>
    <numFmt numFmtId="198" formatCode="#,##0.00_);[Red]\(#,##0.00\)"/>
    <numFmt numFmtId="199" formatCode="#,##0_ ;[Red]\-#,##0\ "/>
    <numFmt numFmtId="200" formatCode="#,##0_ "/>
    <numFmt numFmtId="201" formatCode="0_ "/>
  </numFmts>
  <fonts count="137">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1"/>
      <color theme="1"/>
      <name val="方正仿宋简体"/>
      <charset val="134"/>
    </font>
    <font>
      <sz val="12"/>
      <color rgb="FF000000"/>
      <name val="方正仿宋简体"/>
      <charset val="134"/>
    </font>
    <font>
      <sz val="11"/>
      <color rgb="FF000000"/>
      <name val="方正仿宋简体"/>
      <charset val="134"/>
    </font>
    <font>
      <b/>
      <sz val="10"/>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10"/>
      <color indexed="8"/>
      <name val="宋体"/>
      <charset val="134"/>
    </font>
    <font>
      <sz val="8"/>
      <color indexed="8"/>
      <name val="宋体"/>
      <charset val="134"/>
    </font>
    <font>
      <sz val="10"/>
      <color rgb="FF000000"/>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sz val="10"/>
      <name val="SimSun"/>
      <charset val="134"/>
    </font>
    <font>
      <b/>
      <sz val="15"/>
      <name val="SimSun"/>
      <charset val="134"/>
    </font>
    <font>
      <sz val="9"/>
      <name val="SimSun"/>
      <charset val="134"/>
    </font>
    <font>
      <sz val="10"/>
      <color indexed="8"/>
      <name val="宋体"/>
      <charset val="134"/>
      <scheme val="minor"/>
    </font>
    <font>
      <sz val="14"/>
      <name val="宋体"/>
      <charset val="134"/>
    </font>
    <font>
      <sz val="12"/>
      <color indexed="8"/>
      <name val="宋体"/>
      <charset val="134"/>
    </font>
    <font>
      <b/>
      <sz val="14"/>
      <name val="宋体"/>
      <charset val="134"/>
    </font>
    <font>
      <sz val="12"/>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sz val="14"/>
      <name val="方正黑体_GBK"/>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sz val="20"/>
      <color indexed="8"/>
      <name val="宋体"/>
      <charset val="134"/>
    </font>
    <font>
      <b/>
      <sz val="18"/>
      <color indexed="8"/>
      <name val="方正小标宋简体"/>
      <charset val="134"/>
    </font>
    <font>
      <sz val="11"/>
      <name val="宋体"/>
      <charset val="134"/>
    </font>
    <font>
      <b/>
      <sz val="14"/>
      <name val="黑体"/>
      <charset val="134"/>
    </font>
    <font>
      <sz val="14"/>
      <color indexed="9"/>
      <name val="宋体"/>
      <charset val="134"/>
    </font>
    <font>
      <sz val="12"/>
      <name val="方正黑体_GBK"/>
      <charset val="134"/>
    </font>
    <font>
      <sz val="20"/>
      <color theme="1"/>
      <name val="方正小标宋简体"/>
      <charset val="134"/>
    </font>
    <font>
      <sz val="20"/>
      <color theme="1"/>
      <name val="方正小标宋_GBK"/>
      <charset val="134"/>
    </font>
    <font>
      <b/>
      <sz val="12"/>
      <color theme="1"/>
      <name val="宋体"/>
      <charset val="134"/>
      <scheme val="minor"/>
    </font>
    <font>
      <sz val="12"/>
      <color theme="1"/>
      <name val="宋体"/>
      <charset val="134"/>
      <scheme val="minor"/>
    </font>
    <font>
      <sz val="14"/>
      <name val="Arial"/>
      <charset val="134"/>
    </font>
    <font>
      <b/>
      <sz val="14"/>
      <color theme="1"/>
      <name val="宋体"/>
      <charset val="134"/>
    </font>
    <font>
      <sz val="14"/>
      <color theme="1"/>
      <name val="宋体"/>
      <charset val="134"/>
    </font>
    <font>
      <sz val="14"/>
      <name val="方正小标宋简体"/>
      <charset val="134"/>
    </font>
    <font>
      <sz val="12"/>
      <color rgb="FFFF0000"/>
      <name val="宋体"/>
      <charset val="134"/>
    </font>
    <font>
      <sz val="11"/>
      <color indexed="52"/>
      <name val="宋体"/>
      <charset val="134"/>
    </font>
    <font>
      <sz val="11"/>
      <color indexed="8"/>
      <name val="宋体"/>
      <charset val="134"/>
    </font>
    <font>
      <sz val="11"/>
      <color theme="1"/>
      <name val="宋体"/>
      <charset val="0"/>
      <scheme val="minor"/>
    </font>
    <font>
      <b/>
      <sz val="11"/>
      <color indexed="8"/>
      <name val="宋体"/>
      <charset val="134"/>
    </font>
    <font>
      <sz val="12"/>
      <color indexed="9"/>
      <name val="宋体"/>
      <charset val="134"/>
    </font>
    <font>
      <sz val="11"/>
      <color indexed="9"/>
      <name val="宋体"/>
      <charset val="134"/>
    </font>
    <font>
      <sz val="11"/>
      <color rgb="FF3F3F76"/>
      <name val="宋体"/>
      <charset val="0"/>
      <scheme val="minor"/>
    </font>
    <font>
      <sz val="10"/>
      <name val="Geneva"/>
      <charset val="134"/>
    </font>
    <font>
      <sz val="10"/>
      <name val="楷体"/>
      <charset val="134"/>
    </font>
    <font>
      <sz val="8"/>
      <name val="Times New Roman"/>
      <charset val="134"/>
    </font>
    <font>
      <sz val="11"/>
      <color indexed="17"/>
      <name val="宋体"/>
      <charset val="134"/>
    </font>
    <font>
      <sz val="11"/>
      <color indexed="60"/>
      <name val="宋体"/>
      <charset val="134"/>
    </font>
    <font>
      <sz val="11"/>
      <color rgb="FF9C0006"/>
      <name val="宋体"/>
      <charset val="0"/>
      <scheme val="minor"/>
    </font>
    <font>
      <sz val="11"/>
      <color theme="0"/>
      <name val="宋体"/>
      <charset val="0"/>
      <scheme val="minor"/>
    </font>
    <font>
      <sz val="8"/>
      <name val="Arial"/>
      <charset val="134"/>
    </font>
    <font>
      <u/>
      <sz val="11"/>
      <color rgb="FF0000FF"/>
      <name val="宋体"/>
      <charset val="0"/>
      <scheme val="minor"/>
    </font>
    <font>
      <sz val="10"/>
      <name val="Arial"/>
      <charset val="134"/>
    </font>
    <font>
      <sz val="12"/>
      <color indexed="16"/>
      <name val="宋体"/>
      <charset val="134"/>
    </font>
    <font>
      <u/>
      <sz val="11"/>
      <color rgb="FF800080"/>
      <name val="宋体"/>
      <charset val="0"/>
      <scheme val="minor"/>
    </font>
    <font>
      <sz val="12"/>
      <color indexed="17"/>
      <name val="宋体"/>
      <charset val="134"/>
    </font>
    <font>
      <sz val="12"/>
      <name val="Times New Roman"/>
      <charset val="134"/>
    </font>
    <font>
      <b/>
      <sz val="11"/>
      <color theme="3"/>
      <name val="宋体"/>
      <charset val="134"/>
      <scheme val="minor"/>
    </font>
    <font>
      <i/>
      <sz val="11"/>
      <color indexed="23"/>
      <name val="宋体"/>
      <charset val="134"/>
    </font>
    <font>
      <sz val="11"/>
      <color rgb="FFFF0000"/>
      <name val="宋体"/>
      <charset val="0"/>
      <scheme val="minor"/>
    </font>
    <font>
      <sz val="10"/>
      <name val="Helv"/>
      <charset val="134"/>
    </font>
    <font>
      <b/>
      <sz val="18"/>
      <color theme="3"/>
      <name val="宋体"/>
      <charset val="134"/>
      <scheme val="minor"/>
    </font>
    <font>
      <b/>
      <sz val="15"/>
      <color indexed="56"/>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6"/>
      <name val="宋体"/>
      <charset val="134"/>
    </font>
    <font>
      <b/>
      <sz val="10"/>
      <name val="MS Sans Serif"/>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8"/>
      <color indexed="56"/>
      <name val="宋体"/>
      <charset val="134"/>
    </font>
    <font>
      <b/>
      <sz val="11"/>
      <color indexed="9"/>
      <name val="宋体"/>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1"/>
      <color indexed="52"/>
      <name val="宋体"/>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u/>
      <sz val="12"/>
      <color indexed="36"/>
      <name val="宋体"/>
      <charset val="134"/>
    </font>
    <font>
      <b/>
      <sz val="18"/>
      <color indexed="62"/>
      <name val="宋体"/>
      <charset val="134"/>
    </font>
    <font>
      <b/>
      <sz val="10"/>
      <name val="Arial"/>
      <charset val="134"/>
    </font>
    <font>
      <u/>
      <sz val="10"/>
      <color indexed="12"/>
      <name val="Times"/>
      <charset val="134"/>
    </font>
    <font>
      <u/>
      <sz val="11"/>
      <color indexed="52"/>
      <name val="宋体"/>
      <charset val="134"/>
    </font>
    <font>
      <sz val="12"/>
      <name val="Courier"/>
      <charset val="134"/>
    </font>
    <font>
      <sz val="10"/>
      <color rgb="FF000000"/>
      <name val="宋体"/>
      <charset val="134"/>
    </font>
    <font>
      <sz val="10"/>
      <color rgb="FF000000"/>
      <name val="SimSun"/>
      <charset val="134"/>
    </font>
    <font>
      <sz val="14"/>
      <name val="宋体"/>
      <charset val="134"/>
    </font>
    <font>
      <sz val="14"/>
      <color indexed="8"/>
      <name val="宋体"/>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indexed="49"/>
        <bgColor indexed="64"/>
      </patternFill>
    </fill>
    <fill>
      <patternFill patternType="solid">
        <fgColor indexed="10"/>
        <bgColor indexed="64"/>
      </patternFill>
    </fill>
    <fill>
      <patternFill patternType="solid">
        <fgColor rgb="FFFFCC99"/>
        <bgColor indexed="64"/>
      </patternFill>
    </fill>
    <fill>
      <patternFill patternType="solid">
        <fgColor indexed="54"/>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2"/>
        <bgColor indexed="64"/>
      </patternFill>
    </fill>
    <fill>
      <patternFill patternType="solid">
        <fgColor indexed="27"/>
        <bgColor indexed="64"/>
      </patternFill>
    </fill>
    <fill>
      <patternFill patternType="solid">
        <fgColor indexed="55"/>
        <bgColor indexed="64"/>
      </patternFill>
    </fill>
    <fill>
      <patternFill patternType="solid">
        <fgColor indexed="45"/>
        <bgColor indexed="64"/>
      </patternFill>
    </fill>
    <fill>
      <patternFill patternType="solid">
        <fgColor indexed="48"/>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6"/>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26">
    <xf numFmtId="0" fontId="0" fillId="0" borderId="0">
      <alignment vertical="center"/>
    </xf>
    <xf numFmtId="42" fontId="1" fillId="0" borderId="0" applyFont="0" applyFill="0" applyBorder="0" applyAlignment="0" applyProtection="0">
      <alignment vertical="center"/>
    </xf>
    <xf numFmtId="0" fontId="58" fillId="0" borderId="9" applyNumberFormat="0" applyFill="0" applyAlignment="0" applyProtection="0">
      <alignment vertical="center"/>
    </xf>
    <xf numFmtId="0" fontId="59" fillId="0" borderId="0">
      <alignment vertical="center"/>
    </xf>
    <xf numFmtId="0" fontId="59" fillId="0" borderId="0">
      <alignment vertical="center"/>
    </xf>
    <xf numFmtId="0" fontId="60" fillId="4" borderId="0" applyNumberFormat="0" applyBorder="0" applyAlignment="0" applyProtection="0">
      <alignment vertical="center"/>
    </xf>
    <xf numFmtId="0" fontId="61" fillId="0" borderId="10" applyNumberFormat="0" applyFill="0" applyAlignment="0" applyProtection="0">
      <alignment vertical="center"/>
    </xf>
    <xf numFmtId="0" fontId="62" fillId="5" borderId="0" applyNumberFormat="0" applyBorder="0" applyAlignment="0" applyProtection="0">
      <alignment vertical="center"/>
    </xf>
    <xf numFmtId="0" fontId="63" fillId="6" borderId="0" applyNumberFormat="0" applyBorder="0" applyAlignment="0" applyProtection="0">
      <alignment vertical="center"/>
    </xf>
    <xf numFmtId="0" fontId="64" fillId="7" borderId="11" applyNumberFormat="0" applyAlignment="0" applyProtection="0">
      <alignment vertical="center"/>
    </xf>
    <xf numFmtId="0" fontId="32" fillId="0" borderId="0">
      <alignment vertical="center"/>
    </xf>
    <xf numFmtId="0" fontId="65" fillId="0" borderId="0">
      <alignment vertical="center"/>
    </xf>
    <xf numFmtId="0" fontId="66" fillId="0" borderId="12" applyNumberFormat="0" applyFill="0" applyProtection="0">
      <alignment horizontal="center" vertical="center"/>
    </xf>
    <xf numFmtId="44" fontId="1" fillId="0" borderId="0" applyFont="0" applyFill="0" applyBorder="0" applyAlignment="0" applyProtection="0">
      <alignment vertical="center"/>
    </xf>
    <xf numFmtId="9" fontId="32" fillId="0" borderId="0" applyFont="0" applyFill="0" applyBorder="0" applyAlignment="0" applyProtection="0">
      <alignment vertical="center"/>
    </xf>
    <xf numFmtId="0" fontId="62" fillId="8" borderId="0" applyNumberFormat="0" applyBorder="0" applyAlignment="0" applyProtection="0">
      <alignment vertical="center"/>
    </xf>
    <xf numFmtId="0" fontId="67" fillId="0" borderId="0">
      <alignment horizontal="center" vertical="center" wrapText="1"/>
      <protection locked="0"/>
    </xf>
    <xf numFmtId="0" fontId="68" fillId="9" borderId="0" applyNumberFormat="0" applyBorder="0" applyAlignment="0" applyProtection="0">
      <alignment vertical="center"/>
    </xf>
    <xf numFmtId="0" fontId="69" fillId="10" borderId="0" applyNumberFormat="0" applyBorder="0" applyAlignment="0" applyProtection="0">
      <alignment vertical="center"/>
    </xf>
    <xf numFmtId="0" fontId="30" fillId="11" borderId="0" applyNumberFormat="0" applyBorder="0" applyAlignment="0" applyProtection="0">
      <alignment vertical="center"/>
    </xf>
    <xf numFmtId="0" fontId="32" fillId="0" borderId="0">
      <alignment vertical="center"/>
    </xf>
    <xf numFmtId="0" fontId="65" fillId="0" borderId="0">
      <alignment vertical="center"/>
    </xf>
    <xf numFmtId="0" fontId="30" fillId="12" borderId="0" applyNumberFormat="0" applyBorder="0" applyAlignment="0" applyProtection="0">
      <alignment vertical="center"/>
    </xf>
    <xf numFmtId="41" fontId="1" fillId="0" borderId="0" applyFont="0" applyFill="0" applyBorder="0" applyAlignment="0" applyProtection="0">
      <alignment vertical="center"/>
    </xf>
    <xf numFmtId="0" fontId="32" fillId="0" borderId="0">
      <alignment vertical="center"/>
    </xf>
    <xf numFmtId="0" fontId="60" fillId="13" borderId="0" applyNumberFormat="0" applyBorder="0" applyAlignment="0" applyProtection="0">
      <alignment vertical="center"/>
    </xf>
    <xf numFmtId="0" fontId="59" fillId="0" borderId="0">
      <alignment vertical="center"/>
    </xf>
    <xf numFmtId="0" fontId="70" fillId="14" borderId="0" applyNumberFormat="0" applyBorder="0" applyAlignment="0" applyProtection="0">
      <alignment vertical="center"/>
    </xf>
    <xf numFmtId="43" fontId="59" fillId="0" borderId="0" applyFont="0" applyFill="0" applyBorder="0" applyAlignment="0" applyProtection="0">
      <alignment vertical="center"/>
    </xf>
    <xf numFmtId="0" fontId="32" fillId="0" borderId="0">
      <alignment vertical="center"/>
    </xf>
    <xf numFmtId="0" fontId="71" fillId="15" borderId="0" applyNumberFormat="0" applyBorder="0" applyAlignment="0" applyProtection="0">
      <alignment vertical="center"/>
    </xf>
    <xf numFmtId="0" fontId="62" fillId="16" borderId="0" applyNumberFormat="0" applyBorder="0" applyAlignment="0" applyProtection="0">
      <alignment vertical="center"/>
    </xf>
    <xf numFmtId="0" fontId="72" fillId="11" borderId="1" applyNumberFormat="0" applyBorder="0" applyAlignment="0" applyProtection="0">
      <alignment vertical="center"/>
    </xf>
    <xf numFmtId="0" fontId="68" fillId="17" borderId="0" applyNumberFormat="0" applyBorder="0" applyAlignment="0" applyProtection="0">
      <alignment vertical="center"/>
    </xf>
    <xf numFmtId="0" fontId="73" fillId="0" borderId="0" applyNumberFormat="0" applyFill="0" applyBorder="0" applyAlignment="0" applyProtection="0">
      <alignment vertical="center"/>
    </xf>
    <xf numFmtId="177" fontId="74" fillId="0" borderId="12" applyFill="0" applyProtection="0">
      <alignment horizontal="right" vertical="center"/>
    </xf>
    <xf numFmtId="0" fontId="62" fillId="18" borderId="0" applyNumberFormat="0" applyBorder="0" applyAlignment="0" applyProtection="0">
      <alignment vertical="center"/>
    </xf>
    <xf numFmtId="0" fontId="63" fillId="16" borderId="0" applyNumberFormat="0" applyBorder="0" applyAlignment="0" applyProtection="0">
      <alignment vertical="center"/>
    </xf>
    <xf numFmtId="9" fontId="32" fillId="0" borderId="0" applyFont="0" applyFill="0" applyBorder="0" applyAlignment="0" applyProtection="0">
      <alignment vertical="center"/>
    </xf>
    <xf numFmtId="0" fontId="61" fillId="0" borderId="10" applyNumberFormat="0" applyFill="0" applyAlignment="0" applyProtection="0">
      <alignment vertical="center"/>
    </xf>
    <xf numFmtId="0" fontId="69" fillId="10" borderId="0" applyNumberFormat="0" applyBorder="0" applyAlignment="0" applyProtection="0">
      <alignment vertical="center"/>
    </xf>
    <xf numFmtId="0" fontId="30" fillId="11" borderId="0" applyNumberFormat="0" applyBorder="0" applyAlignment="0" applyProtection="0">
      <alignment vertical="center"/>
    </xf>
    <xf numFmtId="0" fontId="32" fillId="0" borderId="0">
      <alignment vertical="center"/>
    </xf>
    <xf numFmtId="0" fontId="65" fillId="0" borderId="0">
      <alignment vertical="center"/>
    </xf>
    <xf numFmtId="0" fontId="62" fillId="8" borderId="0" applyNumberFormat="0" applyBorder="0" applyAlignment="0" applyProtection="0">
      <alignment vertical="center"/>
    </xf>
    <xf numFmtId="0" fontId="75" fillId="19" borderId="0" applyNumberFormat="0" applyBorder="0" applyAlignment="0" applyProtection="0">
      <alignment vertical="center"/>
    </xf>
    <xf numFmtId="0" fontId="76" fillId="0" borderId="0" applyNumberFormat="0" applyFill="0" applyBorder="0" applyAlignment="0" applyProtection="0">
      <alignment vertical="center"/>
    </xf>
    <xf numFmtId="0" fontId="63" fillId="20" borderId="0" applyNumberFormat="0" applyBorder="0" applyAlignment="0" applyProtection="0">
      <alignment vertical="center"/>
    </xf>
    <xf numFmtId="0" fontId="77" fillId="9" borderId="0" applyNumberFormat="0" applyBorder="0" applyAlignment="0" applyProtection="0">
      <alignment vertical="center"/>
    </xf>
    <xf numFmtId="0" fontId="78" fillId="0" borderId="0">
      <alignment vertical="center"/>
    </xf>
    <xf numFmtId="0" fontId="32" fillId="0" borderId="0">
      <alignment vertical="center"/>
    </xf>
    <xf numFmtId="0" fontId="63" fillId="21" borderId="0" applyNumberFormat="0" applyBorder="0" applyAlignment="0" applyProtection="0">
      <alignment vertical="center"/>
    </xf>
    <xf numFmtId="0" fontId="1" fillId="22" borderId="13" applyNumberFormat="0" applyFont="0" applyAlignment="0" applyProtection="0">
      <alignment vertical="center"/>
    </xf>
    <xf numFmtId="0" fontId="78" fillId="0" borderId="0">
      <alignment vertical="center"/>
    </xf>
    <xf numFmtId="0" fontId="71" fillId="23" borderId="0" applyNumberFormat="0" applyBorder="0" applyAlignment="0" applyProtection="0">
      <alignment vertical="center"/>
    </xf>
    <xf numFmtId="0" fontId="62" fillId="16" borderId="0" applyNumberFormat="0" applyBorder="0" applyAlignment="0" applyProtection="0">
      <alignment vertical="center"/>
    </xf>
    <xf numFmtId="0" fontId="62" fillId="24" borderId="0" applyNumberFormat="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9" fontId="32" fillId="0" borderId="0" applyFont="0" applyFill="0" applyBorder="0" applyAlignment="0" applyProtection="0">
      <alignment vertical="center"/>
    </xf>
    <xf numFmtId="0" fontId="62" fillId="18" borderId="0" applyNumberFormat="0" applyBorder="0" applyAlignment="0" applyProtection="0">
      <alignment vertical="center"/>
    </xf>
    <xf numFmtId="0" fontId="81" fillId="0" borderId="0" applyNumberFormat="0" applyFill="0" applyBorder="0" applyAlignment="0" applyProtection="0">
      <alignment vertical="center"/>
    </xf>
    <xf numFmtId="0" fontId="32" fillId="0" borderId="0">
      <alignment vertical="center"/>
    </xf>
    <xf numFmtId="0" fontId="32" fillId="0" borderId="0">
      <alignment vertical="center"/>
    </xf>
    <xf numFmtId="0" fontId="82" fillId="0" borderId="0">
      <alignment vertical="center"/>
    </xf>
    <xf numFmtId="0" fontId="32" fillId="0" borderId="0">
      <alignment vertical="center"/>
    </xf>
    <xf numFmtId="0" fontId="63" fillId="19" borderId="0" applyNumberFormat="0" applyBorder="0" applyAlignment="0" applyProtection="0">
      <alignment vertical="center"/>
    </xf>
    <xf numFmtId="0" fontId="83" fillId="0" borderId="0" applyNumberFormat="0" applyFill="0" applyBorder="0" applyAlignment="0" applyProtection="0">
      <alignment vertical="center"/>
    </xf>
    <xf numFmtId="0" fontId="82" fillId="0" borderId="0">
      <alignment vertical="center"/>
    </xf>
    <xf numFmtId="0" fontId="84" fillId="0" borderId="14" applyNumberFormat="0" applyFill="0" applyAlignment="0" applyProtection="0">
      <alignment vertical="center"/>
    </xf>
    <xf numFmtId="0" fontId="62" fillId="24" borderId="0" applyNumberFormat="0" applyBorder="0" applyAlignment="0" applyProtection="0">
      <alignment vertical="center"/>
    </xf>
    <xf numFmtId="0" fontId="85" fillId="0" borderId="0" applyNumberFormat="0" applyFill="0" applyBorder="0" applyAlignment="0" applyProtection="0">
      <alignment vertical="center"/>
    </xf>
    <xf numFmtId="0" fontId="86" fillId="0" borderId="15" applyNumberFormat="0" applyFill="0" applyAlignment="0" applyProtection="0">
      <alignment vertical="center"/>
    </xf>
    <xf numFmtId="9" fontId="32" fillId="0" borderId="0" applyFont="0" applyFill="0" applyBorder="0" applyAlignment="0" applyProtection="0">
      <alignment vertical="center"/>
    </xf>
    <xf numFmtId="0" fontId="87" fillId="0" borderId="15" applyNumberFormat="0" applyFill="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63" fillId="19" borderId="0" applyNumberFormat="0" applyBorder="0" applyAlignment="0" applyProtection="0">
      <alignment vertical="center"/>
    </xf>
    <xf numFmtId="0" fontId="88" fillId="19" borderId="0" applyNumberFormat="0" applyBorder="0" applyAlignment="0" applyProtection="0">
      <alignment vertical="center"/>
    </xf>
    <xf numFmtId="0" fontId="78" fillId="0" borderId="0">
      <alignment vertical="center"/>
    </xf>
    <xf numFmtId="0" fontId="62" fillId="8" borderId="0" applyNumberFormat="0" applyBorder="0" applyAlignment="0" applyProtection="0">
      <alignment vertical="center"/>
    </xf>
    <xf numFmtId="0" fontId="71" fillId="25" borderId="0" applyNumberFormat="0" applyBorder="0" applyAlignment="0" applyProtection="0">
      <alignment vertical="center"/>
    </xf>
    <xf numFmtId="0" fontId="62" fillId="16" borderId="0" applyNumberFormat="0" applyBorder="0" applyAlignment="0" applyProtection="0">
      <alignment vertical="center"/>
    </xf>
    <xf numFmtId="0" fontId="79" fillId="0" borderId="16" applyNumberFormat="0" applyFill="0" applyAlignment="0" applyProtection="0">
      <alignment vertical="center"/>
    </xf>
    <xf numFmtId="9" fontId="32" fillId="0" borderId="0" applyFont="0" applyFill="0" applyBorder="0" applyAlignment="0" applyProtection="0">
      <alignment vertical="center"/>
    </xf>
    <xf numFmtId="0" fontId="71" fillId="26" borderId="0" applyNumberFormat="0" applyBorder="0" applyAlignment="0" applyProtection="0">
      <alignment vertical="center"/>
    </xf>
    <xf numFmtId="0" fontId="62" fillId="16" borderId="0" applyNumberFormat="0" applyBorder="0" applyAlignment="0" applyProtection="0">
      <alignment vertical="center"/>
    </xf>
    <xf numFmtId="0" fontId="89" fillId="27" borderId="17" applyNumberFormat="0" applyAlignment="0" applyProtection="0">
      <alignment vertical="center"/>
    </xf>
    <xf numFmtId="0" fontId="90" fillId="27" borderId="11" applyNumberFormat="0" applyAlignment="0" applyProtection="0">
      <alignment vertical="center"/>
    </xf>
    <xf numFmtId="0" fontId="59" fillId="24" borderId="0" applyNumberFormat="0" applyBorder="0" applyAlignment="0" applyProtection="0">
      <alignment vertical="center"/>
    </xf>
    <xf numFmtId="0" fontId="91" fillId="28" borderId="18" applyNumberFormat="0" applyAlignment="0" applyProtection="0">
      <alignment vertical="center"/>
    </xf>
    <xf numFmtId="0" fontId="59" fillId="0" borderId="0">
      <alignment vertical="center"/>
    </xf>
    <xf numFmtId="0" fontId="59" fillId="0" borderId="0">
      <alignment vertical="center"/>
    </xf>
    <xf numFmtId="0" fontId="60" fillId="29" borderId="0" applyNumberFormat="0" applyBorder="0" applyAlignment="0" applyProtection="0">
      <alignment vertical="center"/>
    </xf>
    <xf numFmtId="0" fontId="71" fillId="30" borderId="0" applyNumberFormat="0" applyBorder="0" applyAlignment="0" applyProtection="0">
      <alignment vertical="center"/>
    </xf>
    <xf numFmtId="0" fontId="32" fillId="0" borderId="0">
      <alignment vertical="center"/>
    </xf>
    <xf numFmtId="0" fontId="92" fillId="0" borderId="0" applyNumberFormat="0" applyFill="0" applyBorder="0" applyAlignment="0" applyProtection="0">
      <alignment vertical="center"/>
    </xf>
    <xf numFmtId="0" fontId="93" fillId="0" borderId="19">
      <alignment horizontal="center" vertical="center"/>
    </xf>
    <xf numFmtId="0" fontId="94" fillId="0" borderId="20" applyNumberFormat="0" applyFill="0" applyAlignment="0" applyProtection="0">
      <alignment vertical="center"/>
    </xf>
    <xf numFmtId="0" fontId="63" fillId="20" borderId="0" applyNumberFormat="0" applyBorder="0" applyAlignment="0" applyProtection="0">
      <alignment vertical="center"/>
    </xf>
    <xf numFmtId="0" fontId="95" fillId="0" borderId="21" applyNumberFormat="0" applyFill="0" applyAlignment="0" applyProtection="0">
      <alignment vertical="center"/>
    </xf>
    <xf numFmtId="0" fontId="88" fillId="31" borderId="0" applyNumberFormat="0" applyBorder="0" applyAlignment="0" applyProtection="0">
      <alignment vertical="center"/>
    </xf>
    <xf numFmtId="0" fontId="96" fillId="32" borderId="0" applyNumberFormat="0" applyBorder="0" applyAlignment="0" applyProtection="0">
      <alignment vertical="center"/>
    </xf>
    <xf numFmtId="0" fontId="69" fillId="10" borderId="0" applyNumberFormat="0" applyBorder="0" applyAlignment="0" applyProtection="0">
      <alignment vertical="center"/>
    </xf>
    <xf numFmtId="0" fontId="59" fillId="9" borderId="0" applyNumberFormat="0" applyBorder="0" applyAlignment="0" applyProtection="0">
      <alignment vertical="center"/>
    </xf>
    <xf numFmtId="0" fontId="97" fillId="12" borderId="22" applyNumberFormat="0" applyAlignment="0" applyProtection="0">
      <alignment vertical="center"/>
    </xf>
    <xf numFmtId="0" fontId="98" fillId="33" borderId="0" applyNumberFormat="0" applyBorder="0" applyAlignment="0" applyProtection="0">
      <alignment vertical="center"/>
    </xf>
    <xf numFmtId="0" fontId="58" fillId="0" borderId="9" applyNumberFormat="0" applyFill="0" applyAlignment="0" applyProtection="0">
      <alignment vertical="center"/>
    </xf>
    <xf numFmtId="0" fontId="59" fillId="0" borderId="0">
      <alignment vertical="center"/>
    </xf>
    <xf numFmtId="0" fontId="59" fillId="0" borderId="0">
      <alignment vertical="center"/>
    </xf>
    <xf numFmtId="0" fontId="60" fillId="34" borderId="0" applyNumberFormat="0" applyBorder="0" applyAlignment="0" applyProtection="0">
      <alignment vertical="center"/>
    </xf>
    <xf numFmtId="0" fontId="71" fillId="35" borderId="0" applyNumberFormat="0" applyBorder="0" applyAlignment="0" applyProtection="0">
      <alignment vertical="center"/>
    </xf>
    <xf numFmtId="0" fontId="32" fillId="0" borderId="0">
      <alignment vertical="center"/>
    </xf>
    <xf numFmtId="43" fontId="59" fillId="0" borderId="0" applyFont="0" applyFill="0" applyBorder="0" applyAlignment="0" applyProtection="0">
      <alignment vertical="center"/>
    </xf>
    <xf numFmtId="0" fontId="92" fillId="0" borderId="0" applyNumberFormat="0" applyFill="0" applyBorder="0" applyAlignment="0" applyProtection="0">
      <alignment vertical="center"/>
    </xf>
    <xf numFmtId="0" fontId="58" fillId="0" borderId="9" applyNumberFormat="0" applyFill="0" applyAlignment="0" applyProtection="0">
      <alignment vertical="center"/>
    </xf>
    <xf numFmtId="0" fontId="59" fillId="0" borderId="0">
      <alignment vertical="center"/>
    </xf>
    <xf numFmtId="0" fontId="59" fillId="0" borderId="0">
      <alignment vertical="center"/>
    </xf>
    <xf numFmtId="0" fontId="74" fillId="0" borderId="4" applyNumberFormat="0" applyFill="0" applyProtection="0">
      <alignment horizontal="right" vertical="center"/>
    </xf>
    <xf numFmtId="0" fontId="60" fillId="36" borderId="0" applyNumberFormat="0" applyBorder="0" applyAlignment="0" applyProtection="0">
      <alignment vertical="center"/>
    </xf>
    <xf numFmtId="0" fontId="30" fillId="11" borderId="0" applyNumberFormat="0" applyBorder="0" applyAlignment="0" applyProtection="0">
      <alignment vertical="center"/>
    </xf>
    <xf numFmtId="0" fontId="61" fillId="0" borderId="10" applyNumberFormat="0" applyFill="0" applyAlignment="0" applyProtection="0">
      <alignment vertical="center"/>
    </xf>
    <xf numFmtId="0" fontId="99" fillId="0" borderId="0" applyNumberFormat="0" applyFill="0" applyBorder="0" applyAlignment="0" applyProtection="0">
      <alignment vertical="center"/>
    </xf>
    <xf numFmtId="0" fontId="60" fillId="37" borderId="0" applyNumberFormat="0" applyBorder="0" applyAlignment="0" applyProtection="0">
      <alignment vertical="center"/>
    </xf>
    <xf numFmtId="0" fontId="58" fillId="0" borderId="9" applyNumberFormat="0" applyFill="0" applyAlignment="0" applyProtection="0">
      <alignment vertical="center"/>
    </xf>
    <xf numFmtId="0" fontId="59" fillId="0" borderId="0">
      <alignment vertical="center"/>
    </xf>
    <xf numFmtId="0" fontId="59" fillId="0" borderId="0">
      <alignment vertical="center"/>
    </xf>
    <xf numFmtId="0" fontId="60" fillId="38" borderId="0" applyNumberFormat="0" applyBorder="0" applyAlignment="0" applyProtection="0">
      <alignment vertical="center"/>
    </xf>
    <xf numFmtId="0" fontId="60" fillId="39" borderId="0" applyNumberFormat="0" applyBorder="0" applyAlignment="0" applyProtection="0">
      <alignment vertical="center"/>
    </xf>
    <xf numFmtId="9" fontId="32" fillId="0" borderId="0" applyFont="0" applyFill="0" applyBorder="0" applyAlignment="0" applyProtection="0">
      <alignment vertical="center"/>
    </xf>
    <xf numFmtId="0" fontId="30" fillId="11" borderId="0" applyNumberFormat="0" applyBorder="0" applyAlignment="0" applyProtection="0">
      <alignment vertical="center"/>
    </xf>
    <xf numFmtId="0" fontId="65" fillId="0" borderId="0">
      <alignment vertical="center"/>
    </xf>
    <xf numFmtId="0" fontId="100" fillId="18" borderId="23" applyNumberFormat="0" applyAlignment="0" applyProtection="0">
      <alignment vertical="center"/>
    </xf>
    <xf numFmtId="0" fontId="30" fillId="12" borderId="0" applyNumberFormat="0" applyBorder="0" applyAlignment="0" applyProtection="0">
      <alignment vertical="center"/>
    </xf>
    <xf numFmtId="0" fontId="71" fillId="40" borderId="0" applyNumberFormat="0" applyBorder="0" applyAlignment="0" applyProtection="0">
      <alignment vertical="center"/>
    </xf>
    <xf numFmtId="0" fontId="88" fillId="31" borderId="0" applyNumberFormat="0" applyBorder="0" applyAlignment="0" applyProtection="0">
      <alignment vertical="center"/>
    </xf>
    <xf numFmtId="0" fontId="32" fillId="0" borderId="0">
      <alignment vertical="center"/>
    </xf>
    <xf numFmtId="9" fontId="32" fillId="0" borderId="0" applyFont="0" applyFill="0" applyBorder="0" applyAlignment="0" applyProtection="0">
      <alignment vertical="center"/>
    </xf>
    <xf numFmtId="0" fontId="65" fillId="0" borderId="0">
      <alignment vertical="center"/>
    </xf>
    <xf numFmtId="9" fontId="32" fillId="0" borderId="0" applyFont="0" applyFill="0" applyBorder="0" applyAlignment="0" applyProtection="0">
      <alignment vertical="center"/>
    </xf>
    <xf numFmtId="0" fontId="32" fillId="0" borderId="0" applyNumberFormat="0" applyFont="0" applyFill="0" applyBorder="0" applyAlignment="0" applyProtection="0">
      <alignment horizontal="left" vertical="center"/>
    </xf>
    <xf numFmtId="0" fontId="71" fillId="41" borderId="0" applyNumberFormat="0" applyBorder="0" applyAlignment="0" applyProtection="0">
      <alignment vertical="center"/>
    </xf>
    <xf numFmtId="0" fontId="30" fillId="12" borderId="0" applyNumberFormat="0" applyBorder="0" applyAlignment="0" applyProtection="0">
      <alignment vertical="center"/>
    </xf>
    <xf numFmtId="0" fontId="77" fillId="9" borderId="0" applyNumberFormat="0" applyBorder="0" applyAlignment="0" applyProtection="0">
      <alignment vertical="center"/>
    </xf>
    <xf numFmtId="0" fontId="58" fillId="0" borderId="9" applyNumberFormat="0" applyFill="0" applyAlignment="0" applyProtection="0">
      <alignment vertical="center"/>
    </xf>
    <xf numFmtId="0" fontId="59" fillId="0" borderId="0">
      <alignment vertical="center"/>
    </xf>
    <xf numFmtId="0" fontId="59" fillId="0" borderId="0">
      <alignment vertical="center"/>
    </xf>
    <xf numFmtId="0" fontId="60" fillId="42" borderId="0" applyNumberFormat="0" applyBorder="0" applyAlignment="0" applyProtection="0">
      <alignment vertical="center"/>
    </xf>
    <xf numFmtId="0" fontId="60" fillId="43" borderId="0" applyNumberFormat="0" applyBorder="0" applyAlignment="0" applyProtection="0">
      <alignment vertical="center"/>
    </xf>
    <xf numFmtId="0" fontId="71" fillId="44" borderId="0" applyNumberFormat="0" applyBorder="0" applyAlignment="0" applyProtection="0">
      <alignment vertical="center"/>
    </xf>
    <xf numFmtId="0" fontId="63" fillId="12" borderId="0" applyNumberFormat="0" applyBorder="0" applyAlignment="0" applyProtection="0">
      <alignment vertical="center"/>
    </xf>
    <xf numFmtId="0" fontId="32" fillId="0" borderId="0">
      <alignment vertical="center"/>
    </xf>
    <xf numFmtId="0" fontId="60" fillId="45" borderId="0" applyNumberFormat="0" applyBorder="0" applyAlignment="0" applyProtection="0">
      <alignment vertical="center"/>
    </xf>
    <xf numFmtId="9" fontId="32" fillId="0" borderId="0" applyFont="0" applyFill="0" applyBorder="0" applyAlignment="0" applyProtection="0">
      <alignment vertical="center"/>
    </xf>
    <xf numFmtId="0" fontId="65" fillId="0" borderId="0">
      <alignment vertical="center"/>
    </xf>
    <xf numFmtId="0" fontId="84" fillId="0" borderId="14" applyNumberFormat="0" applyFill="0" applyAlignment="0" applyProtection="0">
      <alignment vertical="center"/>
    </xf>
    <xf numFmtId="0" fontId="71" fillId="46" borderId="0" applyNumberFormat="0" applyBorder="0" applyAlignment="0" applyProtection="0">
      <alignment vertical="center"/>
    </xf>
    <xf numFmtId="0" fontId="62" fillId="16" borderId="0" applyNumberFormat="0" applyBorder="0" applyAlignment="0" applyProtection="0">
      <alignment vertical="center"/>
    </xf>
    <xf numFmtId="0" fontId="71" fillId="47" borderId="0" applyNumberFormat="0" applyBorder="0" applyAlignment="0" applyProtection="0">
      <alignment vertical="center"/>
    </xf>
    <xf numFmtId="0" fontId="60" fillId="48" borderId="0" applyNumberFormat="0" applyBorder="0" applyAlignment="0" applyProtection="0">
      <alignment vertical="center"/>
    </xf>
    <xf numFmtId="0" fontId="82" fillId="0" borderId="0">
      <alignment vertical="center"/>
    </xf>
    <xf numFmtId="0" fontId="84" fillId="0" borderId="14" applyNumberFormat="0" applyFill="0" applyAlignment="0" applyProtection="0">
      <alignment vertical="center"/>
    </xf>
    <xf numFmtId="0" fontId="71" fillId="49" borderId="0" applyNumberFormat="0" applyBorder="0" applyAlignment="0" applyProtection="0">
      <alignment vertical="center"/>
    </xf>
    <xf numFmtId="0" fontId="62" fillId="16" borderId="0" applyNumberFormat="0" applyBorder="0" applyAlignment="0" applyProtection="0">
      <alignment vertical="center"/>
    </xf>
    <xf numFmtId="49" fontId="32" fillId="0" borderId="0" applyFont="0" applyFill="0" applyBorder="0" applyAlignment="0" applyProtection="0">
      <alignment vertical="center"/>
    </xf>
    <xf numFmtId="0" fontId="101" fillId="0" borderId="0" applyNumberFormat="0" applyFill="0" applyBorder="0" applyAlignment="0" applyProtection="0">
      <alignment vertical="top"/>
      <protection locked="0"/>
    </xf>
    <xf numFmtId="0" fontId="78" fillId="0" borderId="0">
      <alignment vertical="center"/>
    </xf>
    <xf numFmtId="0" fontId="59" fillId="0" borderId="0">
      <alignment vertical="center"/>
    </xf>
    <xf numFmtId="0" fontId="69" fillId="10" borderId="0" applyNumberFormat="0" applyBorder="0" applyAlignment="0" applyProtection="0">
      <alignment vertical="center"/>
    </xf>
    <xf numFmtId="0" fontId="30" fillId="11" borderId="0" applyNumberFormat="0" applyBorder="0" applyAlignment="0" applyProtection="0">
      <alignment vertical="center"/>
    </xf>
    <xf numFmtId="0" fontId="32" fillId="0" borderId="0">
      <alignment vertical="center"/>
    </xf>
    <xf numFmtId="0" fontId="65" fillId="0" borderId="0">
      <alignment vertical="center"/>
    </xf>
    <xf numFmtId="9" fontId="32" fillId="0" borderId="0" applyFont="0" applyFill="0" applyBorder="0" applyAlignment="0" applyProtection="0">
      <alignment vertical="center"/>
    </xf>
    <xf numFmtId="0" fontId="32" fillId="0" borderId="0">
      <alignment vertical="center"/>
    </xf>
    <xf numFmtId="0" fontId="102" fillId="19" borderId="0" applyNumberFormat="0" applyBorder="0" applyAlignment="0" applyProtection="0">
      <alignment vertical="center"/>
    </xf>
    <xf numFmtId="0" fontId="65" fillId="0" borderId="0">
      <alignment vertical="center"/>
    </xf>
    <xf numFmtId="0" fontId="65" fillId="0" borderId="0">
      <alignment vertical="center"/>
    </xf>
    <xf numFmtId="0" fontId="62" fillId="8" borderId="0" applyNumberFormat="0" applyBorder="0" applyAlignment="0" applyProtection="0">
      <alignment vertical="center"/>
    </xf>
    <xf numFmtId="49" fontId="32" fillId="0" borderId="0" applyFont="0" applyFill="0" applyBorder="0" applyAlignment="0" applyProtection="0">
      <alignment vertical="center"/>
    </xf>
    <xf numFmtId="0" fontId="101" fillId="0" borderId="0" applyNumberFormat="0" applyFill="0" applyBorder="0" applyAlignment="0" applyProtection="0">
      <alignment vertical="top"/>
      <protection locked="0"/>
    </xf>
    <xf numFmtId="0" fontId="62" fillId="24" borderId="0" applyNumberFormat="0" applyBorder="0" applyAlignment="0" applyProtection="0">
      <alignment vertical="center"/>
    </xf>
    <xf numFmtId="0" fontId="65" fillId="0" borderId="0">
      <alignment vertical="center"/>
    </xf>
    <xf numFmtId="0" fontId="32" fillId="0" borderId="0">
      <alignment vertical="center"/>
    </xf>
    <xf numFmtId="0" fontId="65" fillId="0" borderId="0">
      <alignment vertical="center"/>
    </xf>
    <xf numFmtId="0" fontId="32" fillId="0" borderId="0">
      <alignment vertical="center"/>
    </xf>
    <xf numFmtId="0" fontId="65" fillId="0" borderId="0">
      <alignment vertical="center"/>
    </xf>
    <xf numFmtId="0" fontId="103" fillId="0" borderId="24" applyNumberFormat="0" applyFill="0" applyAlignment="0" applyProtection="0">
      <alignment vertical="center"/>
    </xf>
    <xf numFmtId="0" fontId="65" fillId="0" borderId="0">
      <alignment vertical="center"/>
    </xf>
    <xf numFmtId="9" fontId="32" fillId="0" borderId="0" applyFont="0" applyFill="0" applyBorder="0" applyAlignment="0" applyProtection="0">
      <alignment vertical="center"/>
    </xf>
    <xf numFmtId="10" fontId="32" fillId="0" borderId="0" applyFont="0" applyFill="0" applyBorder="0" applyAlignment="0" applyProtection="0">
      <alignment vertical="center"/>
    </xf>
    <xf numFmtId="0" fontId="65" fillId="0" borderId="0">
      <alignment vertical="center"/>
    </xf>
    <xf numFmtId="0" fontId="62" fillId="8" borderId="0" applyNumberFormat="0" applyBorder="0" applyAlignment="0" applyProtection="0">
      <alignment vertical="center"/>
    </xf>
    <xf numFmtId="0" fontId="101" fillId="0" borderId="0" applyNumberFormat="0" applyFill="0" applyBorder="0" applyAlignment="0" applyProtection="0">
      <alignment vertical="top"/>
      <protection locked="0"/>
    </xf>
    <xf numFmtId="0" fontId="65" fillId="0" borderId="0">
      <alignment vertical="center"/>
    </xf>
    <xf numFmtId="0" fontId="65" fillId="0" borderId="0">
      <alignment vertical="center"/>
    </xf>
    <xf numFmtId="0" fontId="62" fillId="5" borderId="0" applyNumberFormat="0" applyBorder="0" applyAlignment="0" applyProtection="0">
      <alignment vertical="center"/>
    </xf>
    <xf numFmtId="0" fontId="74" fillId="0" borderId="0">
      <alignment vertical="center"/>
    </xf>
    <xf numFmtId="0" fontId="104" fillId="0" borderId="0" applyNumberFormat="0" applyFill="0" applyBorder="0" applyAlignment="0" applyProtection="0">
      <alignment vertical="center"/>
    </xf>
    <xf numFmtId="0" fontId="78" fillId="0" borderId="0">
      <alignment vertical="center"/>
    </xf>
    <xf numFmtId="0" fontId="59" fillId="9" borderId="0" applyNumberFormat="0" applyBorder="0" applyAlignment="0" applyProtection="0">
      <alignment vertical="center"/>
    </xf>
    <xf numFmtId="0" fontId="58" fillId="0" borderId="9" applyNumberFormat="0" applyFill="0" applyAlignment="0" applyProtection="0">
      <alignment vertical="center"/>
    </xf>
    <xf numFmtId="0" fontId="32" fillId="0" borderId="0">
      <alignment vertical="center"/>
    </xf>
    <xf numFmtId="0" fontId="59" fillId="9" borderId="0" applyNumberFormat="0" applyBorder="0" applyAlignment="0" applyProtection="0">
      <alignment vertical="center"/>
    </xf>
    <xf numFmtId="0" fontId="63" fillId="50" borderId="0" applyNumberFormat="0" applyBorder="0" applyAlignment="0" applyProtection="0">
      <alignment vertical="center"/>
    </xf>
    <xf numFmtId="0" fontId="30" fillId="51" borderId="0" applyNumberFormat="0" applyBorder="0" applyAlignment="0" applyProtection="0">
      <alignment vertical="center"/>
    </xf>
    <xf numFmtId="0" fontId="59" fillId="51"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63" fillId="52" borderId="0" applyNumberFormat="0" applyBorder="0" applyAlignment="0" applyProtection="0">
      <alignment vertical="center"/>
    </xf>
    <xf numFmtId="0" fontId="59" fillId="19" borderId="0" applyNumberFormat="0" applyBorder="0" applyAlignment="0" applyProtection="0">
      <alignment vertical="center"/>
    </xf>
    <xf numFmtId="0" fontId="69" fillId="10" borderId="0" applyNumberFormat="0" applyBorder="0" applyAlignment="0" applyProtection="0">
      <alignment vertical="center"/>
    </xf>
    <xf numFmtId="0" fontId="59" fillId="11" borderId="0" applyNumberFormat="0" applyBorder="0" applyAlignment="0" applyProtection="0">
      <alignment vertical="center"/>
    </xf>
    <xf numFmtId="0" fontId="32" fillId="0" borderId="0">
      <alignment vertical="center"/>
    </xf>
    <xf numFmtId="0" fontId="59" fillId="11" borderId="0" applyNumberFormat="0" applyBorder="0" applyAlignment="0" applyProtection="0">
      <alignment vertical="center"/>
    </xf>
    <xf numFmtId="0" fontId="59" fillId="17" borderId="0" applyNumberFormat="0" applyBorder="0" applyAlignment="0" applyProtection="0">
      <alignment vertical="center"/>
    </xf>
    <xf numFmtId="0" fontId="32" fillId="0" borderId="0">
      <alignment vertical="center"/>
    </xf>
    <xf numFmtId="176" fontId="32" fillId="0" borderId="0" applyFont="0" applyFill="0" applyBorder="0" applyAlignment="0" applyProtection="0">
      <alignment vertical="center"/>
    </xf>
    <xf numFmtId="0" fontId="59" fillId="17" borderId="0" applyNumberFormat="0" applyBorder="0" applyAlignment="0" applyProtection="0">
      <alignment vertical="center"/>
    </xf>
    <xf numFmtId="0" fontId="32" fillId="0" borderId="0">
      <alignment vertical="center"/>
    </xf>
    <xf numFmtId="0" fontId="59" fillId="31" borderId="0" applyNumberFormat="0" applyBorder="0" applyAlignment="0" applyProtection="0">
      <alignment vertical="center"/>
    </xf>
    <xf numFmtId="0" fontId="32" fillId="0" borderId="0">
      <alignment vertical="center"/>
    </xf>
    <xf numFmtId="0" fontId="62" fillId="52" borderId="0" applyNumberFormat="0" applyBorder="0" applyAlignment="0" applyProtection="0">
      <alignment vertical="center"/>
    </xf>
    <xf numFmtId="0" fontId="59" fillId="3" borderId="0" applyNumberFormat="0" applyBorder="0" applyAlignment="0" applyProtection="0">
      <alignment vertical="center"/>
    </xf>
    <xf numFmtId="0" fontId="59" fillId="3"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30" fillId="11" borderId="0" applyNumberFormat="0" applyBorder="0" applyAlignment="0" applyProtection="0">
      <alignment vertical="center"/>
    </xf>
    <xf numFmtId="0" fontId="59" fillId="17" borderId="0" applyNumberFormat="0" applyBorder="0" applyAlignment="0" applyProtection="0">
      <alignment vertical="center"/>
    </xf>
    <xf numFmtId="0" fontId="80" fillId="0" borderId="0" applyNumberFormat="0" applyFill="0" applyBorder="0" applyAlignment="0" applyProtection="0">
      <alignment vertical="center"/>
    </xf>
    <xf numFmtId="0" fontId="59" fillId="52" borderId="0" applyNumberFormat="0" applyBorder="0" applyAlignment="0" applyProtection="0">
      <alignment vertical="center"/>
    </xf>
    <xf numFmtId="0" fontId="59" fillId="10" borderId="0" applyNumberFormat="0" applyBorder="0" applyAlignment="0" applyProtection="0">
      <alignment vertical="center"/>
    </xf>
    <xf numFmtId="0" fontId="32" fillId="0" borderId="0">
      <alignment vertical="center"/>
    </xf>
    <xf numFmtId="0" fontId="59" fillId="10" borderId="0" applyNumberFormat="0" applyBorder="0" applyAlignment="0" applyProtection="0">
      <alignment vertical="center"/>
    </xf>
    <xf numFmtId="0" fontId="62" fillId="8" borderId="0" applyNumberFormat="0" applyBorder="0" applyAlignment="0" applyProtection="0">
      <alignment vertical="center"/>
    </xf>
    <xf numFmtId="0" fontId="59" fillId="24" borderId="0" applyNumberFormat="0" applyBorder="0" applyAlignment="0" applyProtection="0">
      <alignment vertical="center"/>
    </xf>
    <xf numFmtId="0" fontId="105" fillId="0" borderId="1">
      <alignment horizontal="left" vertical="center"/>
    </xf>
    <xf numFmtId="0" fontId="59" fillId="19" borderId="0" applyNumberFormat="0" applyBorder="0" applyAlignment="0" applyProtection="0">
      <alignment vertical="center"/>
    </xf>
    <xf numFmtId="0" fontId="32" fillId="0" borderId="0">
      <alignment vertical="center"/>
    </xf>
    <xf numFmtId="0" fontId="59" fillId="19" borderId="0" applyNumberFormat="0" applyBorder="0" applyAlignment="0" applyProtection="0">
      <alignment vertical="center"/>
    </xf>
    <xf numFmtId="0" fontId="32" fillId="0" borderId="0">
      <alignment vertical="center"/>
    </xf>
    <xf numFmtId="0" fontId="59" fillId="21" borderId="0" applyNumberFormat="0" applyBorder="0" applyAlignment="0" applyProtection="0">
      <alignment vertical="center"/>
    </xf>
    <xf numFmtId="0" fontId="10" fillId="0" borderId="0">
      <alignment vertical="center"/>
    </xf>
    <xf numFmtId="0" fontId="59" fillId="52" borderId="0" applyNumberFormat="0" applyBorder="0" applyAlignment="0" applyProtection="0">
      <alignment vertical="center"/>
    </xf>
    <xf numFmtId="0" fontId="10" fillId="0" borderId="0">
      <alignment vertical="center"/>
    </xf>
    <xf numFmtId="0" fontId="59" fillId="52" borderId="0" applyNumberFormat="0" applyBorder="0" applyAlignment="0" applyProtection="0">
      <alignment vertical="center"/>
    </xf>
    <xf numFmtId="0" fontId="59" fillId="53" borderId="0" applyNumberFormat="0" applyBorder="0" applyAlignment="0" applyProtection="0">
      <alignment vertical="center"/>
    </xf>
    <xf numFmtId="43" fontId="59" fillId="0" borderId="0" applyFont="0" applyFill="0" applyBorder="0" applyAlignment="0" applyProtection="0">
      <alignment vertical="center"/>
    </xf>
    <xf numFmtId="0" fontId="92" fillId="0" borderId="0" applyNumberFormat="0" applyFill="0" applyBorder="0" applyAlignment="0" applyProtection="0">
      <alignment vertical="center"/>
    </xf>
    <xf numFmtId="0" fontId="59" fillId="24" borderId="0" applyNumberFormat="0" applyBorder="0" applyAlignment="0" applyProtection="0">
      <alignment vertical="center"/>
    </xf>
    <xf numFmtId="0" fontId="30" fillId="11" borderId="0" applyNumberFormat="0" applyBorder="0" applyAlignment="0" applyProtection="0">
      <alignment vertical="center"/>
    </xf>
    <xf numFmtId="0" fontId="59" fillId="31" borderId="0" applyNumberFormat="0" applyBorder="0" applyAlignment="0" applyProtection="0">
      <alignment vertical="center"/>
    </xf>
    <xf numFmtId="0" fontId="59" fillId="12" borderId="0" applyNumberFormat="0" applyBorder="0" applyAlignment="0" applyProtection="0">
      <alignment vertical="center"/>
    </xf>
    <xf numFmtId="0" fontId="68" fillId="9" borderId="0" applyNumberFormat="0" applyBorder="0" applyAlignment="0" applyProtection="0">
      <alignment vertical="center"/>
    </xf>
    <xf numFmtId="0" fontId="106" fillId="12" borderId="25" applyNumberFormat="0" applyAlignment="0" applyProtection="0">
      <alignment vertical="center"/>
    </xf>
    <xf numFmtId="0" fontId="63" fillId="54" borderId="0" applyNumberFormat="0" applyBorder="0" applyAlignment="0" applyProtection="0">
      <alignment vertical="center"/>
    </xf>
    <xf numFmtId="0" fontId="59" fillId="12" borderId="0" applyNumberFormat="0" applyBorder="0" applyAlignment="0" applyProtection="0">
      <alignment vertical="center"/>
    </xf>
    <xf numFmtId="0" fontId="59" fillId="24" borderId="0" applyNumberFormat="0" applyBorder="0" applyAlignment="0" applyProtection="0">
      <alignment vertical="center"/>
    </xf>
    <xf numFmtId="0" fontId="68" fillId="9" borderId="0" applyNumberFormat="0" applyBorder="0" applyAlignment="0" applyProtection="0">
      <alignment vertical="center"/>
    </xf>
    <xf numFmtId="0" fontId="59" fillId="17" borderId="0" applyNumberFormat="0" applyBorder="0" applyAlignment="0" applyProtection="0">
      <alignment vertical="center"/>
    </xf>
    <xf numFmtId="0" fontId="68" fillId="9" borderId="0" applyNumberFormat="0" applyBorder="0" applyAlignment="0" applyProtection="0">
      <alignment vertical="center"/>
    </xf>
    <xf numFmtId="0" fontId="103" fillId="0" borderId="24" applyNumberFormat="0" applyFill="0" applyAlignment="0" applyProtection="0">
      <alignment vertical="center"/>
    </xf>
    <xf numFmtId="0" fontId="69" fillId="10" borderId="0" applyNumberFormat="0" applyBorder="0" applyAlignment="0" applyProtection="0">
      <alignment vertical="center"/>
    </xf>
    <xf numFmtId="9" fontId="32" fillId="0" borderId="0" applyFont="0" applyFill="0" applyBorder="0" applyAlignment="0" applyProtection="0">
      <alignment vertical="center"/>
    </xf>
    <xf numFmtId="0" fontId="62" fillId="55" borderId="0" applyNumberFormat="0" applyBorder="0" applyAlignment="0" applyProtection="0">
      <alignment vertical="center"/>
    </xf>
    <xf numFmtId="0" fontId="69" fillId="10" borderId="0" applyNumberFormat="0" applyBorder="0" applyAlignment="0" applyProtection="0">
      <alignment vertical="center"/>
    </xf>
    <xf numFmtId="9" fontId="32" fillId="0" borderId="0" applyFont="0" applyFill="0" applyBorder="0" applyAlignment="0" applyProtection="0">
      <alignment vertical="center"/>
    </xf>
    <xf numFmtId="0" fontId="59" fillId="17" borderId="0" applyNumberFormat="0" applyBorder="0" applyAlignment="0" applyProtection="0">
      <alignment vertical="center"/>
    </xf>
    <xf numFmtId="0" fontId="59" fillId="56" borderId="0" applyNumberFormat="0" applyBorder="0" applyAlignment="0" applyProtection="0">
      <alignment vertical="center"/>
    </xf>
    <xf numFmtId="0" fontId="68" fillId="9" borderId="0" applyNumberFormat="0" applyBorder="0" applyAlignment="0" applyProtection="0">
      <alignment vertical="center"/>
    </xf>
    <xf numFmtId="0" fontId="63" fillId="10" borderId="0" applyNumberFormat="0" applyBorder="0" applyAlignment="0" applyProtection="0">
      <alignment vertical="center"/>
    </xf>
    <xf numFmtId="0" fontId="97" fillId="12" borderId="22" applyNumberFormat="0" applyAlignment="0" applyProtection="0">
      <alignment vertical="center"/>
    </xf>
    <xf numFmtId="0" fontId="62" fillId="16" borderId="0" applyNumberFormat="0" applyBorder="0" applyAlignment="0" applyProtection="0">
      <alignment vertical="center"/>
    </xf>
    <xf numFmtId="0" fontId="63" fillId="10" borderId="0" applyNumberFormat="0" applyBorder="0" applyAlignment="0" applyProtection="0">
      <alignment vertical="center"/>
    </xf>
    <xf numFmtId="0" fontId="74" fillId="0" borderId="4" applyNumberFormat="0" applyFill="0" applyProtection="0">
      <alignment horizontal="left" vertical="center"/>
    </xf>
    <xf numFmtId="0" fontId="92" fillId="0" borderId="26" applyNumberFormat="0" applyFill="0" applyAlignment="0" applyProtection="0">
      <alignment vertical="center"/>
    </xf>
    <xf numFmtId="0" fontId="68" fillId="9" borderId="0" applyNumberFormat="0" applyBorder="0" applyAlignment="0" applyProtection="0">
      <alignment vertical="center"/>
    </xf>
    <xf numFmtId="0" fontId="63" fillId="10" borderId="0" applyNumberFormat="0" applyBorder="0" applyAlignment="0" applyProtection="0">
      <alignment vertical="center"/>
    </xf>
    <xf numFmtId="9" fontId="32" fillId="0" borderId="0" applyFont="0" applyFill="0" applyBorder="0" applyAlignment="0" applyProtection="0">
      <alignment vertical="center"/>
    </xf>
    <xf numFmtId="0" fontId="63" fillId="10" borderId="0" applyNumberFormat="0" applyBorder="0" applyAlignment="0" applyProtection="0">
      <alignment vertical="center"/>
    </xf>
    <xf numFmtId="0" fontId="63" fillId="57" borderId="0" applyNumberFormat="0" applyBorder="0" applyAlignment="0" applyProtection="0">
      <alignment vertical="center"/>
    </xf>
    <xf numFmtId="186" fontId="59" fillId="0" borderId="0" applyFont="0" applyFill="0" applyBorder="0" applyAlignment="0" applyProtection="0">
      <alignment vertical="center"/>
    </xf>
    <xf numFmtId="0" fontId="63" fillId="57" borderId="0" applyNumberFormat="0" applyBorder="0" applyAlignment="0" applyProtection="0">
      <alignment vertical="center"/>
    </xf>
    <xf numFmtId="0" fontId="97" fillId="12" borderId="22" applyNumberFormat="0" applyAlignment="0" applyProtection="0">
      <alignment vertical="center"/>
    </xf>
    <xf numFmtId="0" fontId="62" fillId="16" borderId="0" applyNumberFormat="0" applyBorder="0" applyAlignment="0" applyProtection="0">
      <alignment vertical="center"/>
    </xf>
    <xf numFmtId="0" fontId="32" fillId="0" borderId="0">
      <alignment vertical="center"/>
    </xf>
    <xf numFmtId="0" fontId="63" fillId="19" borderId="0" applyNumberFormat="0" applyBorder="0" applyAlignment="0" applyProtection="0">
      <alignment vertical="center"/>
    </xf>
    <xf numFmtId="0" fontId="62" fillId="52" borderId="0" applyNumberFormat="0" applyBorder="0" applyAlignment="0" applyProtection="0">
      <alignment vertical="center"/>
    </xf>
    <xf numFmtId="0" fontId="59" fillId="0" borderId="0">
      <alignment vertical="center"/>
    </xf>
    <xf numFmtId="0" fontId="63" fillId="19" borderId="0" applyNumberFormat="0" applyBorder="0" applyAlignment="0" applyProtection="0">
      <alignment vertical="center"/>
    </xf>
    <xf numFmtId="0" fontId="59" fillId="0" borderId="0">
      <alignment vertical="center"/>
    </xf>
    <xf numFmtId="0" fontId="59" fillId="11" borderId="27" applyNumberFormat="0" applyFont="0" applyAlignment="0" applyProtection="0">
      <alignment vertical="center"/>
    </xf>
    <xf numFmtId="0" fontId="63" fillId="21" borderId="0" applyNumberFormat="0" applyBorder="0" applyAlignment="0" applyProtection="0">
      <alignment vertical="center"/>
    </xf>
    <xf numFmtId="0" fontId="63" fillId="52" borderId="0" applyNumberFormat="0" applyBorder="0" applyAlignment="0" applyProtection="0">
      <alignment vertical="center"/>
    </xf>
    <xf numFmtId="0" fontId="62" fillId="16"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8" fillId="9" borderId="0" applyNumberFormat="0" applyBorder="0" applyAlignment="0" applyProtection="0">
      <alignment vertical="center"/>
    </xf>
    <xf numFmtId="0" fontId="30" fillId="51" borderId="0" applyNumberFormat="0" applyBorder="0" applyAlignment="0" applyProtection="0">
      <alignment vertical="center"/>
    </xf>
    <xf numFmtId="0" fontId="63" fillId="53" borderId="0" applyNumberFormat="0" applyBorder="0" applyAlignment="0" applyProtection="0">
      <alignment vertical="center"/>
    </xf>
    <xf numFmtId="0" fontId="30" fillId="51" borderId="0" applyNumberFormat="0" applyBorder="0" applyAlignment="0" applyProtection="0">
      <alignment vertical="center"/>
    </xf>
    <xf numFmtId="0" fontId="61" fillId="0" borderId="10" applyNumberFormat="0" applyFill="0" applyAlignment="0" applyProtection="0">
      <alignment vertical="center"/>
    </xf>
    <xf numFmtId="0" fontId="63" fillId="53" borderId="0" applyNumberFormat="0" applyBorder="0" applyAlignment="0" applyProtection="0">
      <alignment vertical="center"/>
    </xf>
    <xf numFmtId="0" fontId="63" fillId="20" borderId="0" applyNumberFormat="0" applyBorder="0" applyAlignment="0" applyProtection="0">
      <alignment vertical="center"/>
    </xf>
    <xf numFmtId="0" fontId="62" fillId="16" borderId="0" applyNumberFormat="0" applyBorder="0" applyAlignment="0" applyProtection="0">
      <alignment vertical="center"/>
    </xf>
    <xf numFmtId="0" fontId="63" fillId="20" borderId="0" applyNumberFormat="0" applyBorder="0" applyAlignment="0" applyProtection="0">
      <alignment vertical="center"/>
    </xf>
    <xf numFmtId="0" fontId="63" fillId="54" borderId="0" applyNumberFormat="0" applyBorder="0" applyAlignment="0" applyProtection="0">
      <alignment vertical="center"/>
    </xf>
    <xf numFmtId="0" fontId="32" fillId="0" borderId="0">
      <alignment vertical="center"/>
    </xf>
    <xf numFmtId="0" fontId="74" fillId="0" borderId="0" applyProtection="0">
      <alignment vertical="center"/>
    </xf>
    <xf numFmtId="0" fontId="84" fillId="0" borderId="14" applyNumberFormat="0" applyFill="0" applyAlignment="0" applyProtection="0">
      <alignment vertical="center"/>
    </xf>
    <xf numFmtId="0" fontId="63" fillId="12" borderId="0" applyNumberFormat="0" applyBorder="0" applyAlignment="0" applyProtection="0">
      <alignment vertical="center"/>
    </xf>
    <xf numFmtId="0" fontId="10" fillId="0" borderId="0">
      <alignment vertical="center"/>
    </xf>
    <xf numFmtId="0" fontId="63" fillId="12" borderId="0" applyNumberFormat="0" applyBorder="0" applyAlignment="0" applyProtection="0">
      <alignment vertical="center"/>
    </xf>
    <xf numFmtId="0" fontId="32" fillId="0" borderId="0">
      <alignment vertical="center"/>
    </xf>
    <xf numFmtId="9" fontId="32" fillId="0" borderId="0" applyFont="0" applyFill="0" applyBorder="0" applyAlignment="0" applyProtection="0">
      <alignment vertical="center"/>
    </xf>
    <xf numFmtId="0" fontId="32" fillId="0" borderId="0">
      <alignment vertical="center"/>
    </xf>
    <xf numFmtId="0" fontId="63" fillId="12" borderId="0" applyNumberFormat="0" applyBorder="0" applyAlignment="0" applyProtection="0">
      <alignment vertical="center"/>
    </xf>
    <xf numFmtId="0" fontId="32" fillId="0" borderId="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32" fillId="0" borderId="0">
      <alignment vertical="center"/>
    </xf>
    <xf numFmtId="0" fontId="32" fillId="0" borderId="0" applyNumberFormat="0" applyFill="0" applyBorder="0" applyAlignment="0" applyProtection="0">
      <alignment vertical="center"/>
    </xf>
    <xf numFmtId="0" fontId="63" fillId="5" borderId="0" applyNumberFormat="0" applyBorder="0" applyAlignment="0" applyProtection="0">
      <alignment vertical="center"/>
    </xf>
    <xf numFmtId="0" fontId="63" fillId="8" borderId="0" applyNumberFormat="0" applyBorder="0" applyAlignment="0" applyProtection="0">
      <alignment vertical="center"/>
    </xf>
    <xf numFmtId="0" fontId="107" fillId="0" borderId="28">
      <alignment horizontal="left" vertical="center"/>
    </xf>
    <xf numFmtId="0" fontId="63" fillId="5" borderId="0" applyNumberFormat="0" applyBorder="0" applyAlignment="0" applyProtection="0">
      <alignment vertical="center"/>
    </xf>
    <xf numFmtId="0" fontId="107" fillId="0" borderId="28">
      <alignment horizontal="lef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63" fillId="16" borderId="0" applyNumberFormat="0" applyBorder="0" applyAlignment="0" applyProtection="0">
      <alignment vertical="center"/>
    </xf>
    <xf numFmtId="0" fontId="82" fillId="0" borderId="0">
      <alignment vertical="center"/>
      <protection locked="0"/>
    </xf>
    <xf numFmtId="0" fontId="62" fillId="8" borderId="0" applyNumberFormat="0" applyBorder="0" applyAlignment="0" applyProtection="0">
      <alignment vertical="center"/>
    </xf>
    <xf numFmtId="0" fontId="63" fillId="50" borderId="0" applyNumberFormat="0" applyBorder="0" applyAlignment="0" applyProtection="0">
      <alignment vertical="center"/>
    </xf>
    <xf numFmtId="0" fontId="30" fillId="51" borderId="0" applyNumberFormat="0" applyBorder="0" applyAlignment="0" applyProtection="0">
      <alignment vertical="center"/>
    </xf>
    <xf numFmtId="0" fontId="32" fillId="0" borderId="0">
      <alignment vertical="center"/>
    </xf>
    <xf numFmtId="0" fontId="30" fillId="17" borderId="0" applyNumberFormat="0" applyBorder="0" applyAlignment="0" applyProtection="0">
      <alignment vertical="center"/>
    </xf>
    <xf numFmtId="0" fontId="68" fillId="17"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62" fillId="16" borderId="0" applyNumberFormat="0" applyBorder="0" applyAlignment="0" applyProtection="0">
      <alignment vertical="center"/>
    </xf>
    <xf numFmtId="0" fontId="99" fillId="0" borderId="0" applyNumberFormat="0" applyFill="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93" fillId="0" borderId="19">
      <alignment horizontal="center" vertical="center"/>
    </xf>
    <xf numFmtId="0" fontId="30" fillId="51" borderId="0" applyNumberFormat="0" applyBorder="0" applyAlignment="0" applyProtection="0">
      <alignment vertical="center"/>
    </xf>
    <xf numFmtId="0" fontId="61" fillId="0" borderId="10" applyNumberFormat="0" applyFill="0" applyAlignment="0" applyProtection="0">
      <alignment vertical="center"/>
    </xf>
    <xf numFmtId="0" fontId="62" fillId="24" borderId="0" applyNumberFormat="0" applyBorder="0" applyAlignment="0" applyProtection="0">
      <alignment vertical="center"/>
    </xf>
    <xf numFmtId="0" fontId="84" fillId="0" borderId="14" applyNumberFormat="0" applyFill="0" applyAlignment="0" applyProtection="0">
      <alignment vertical="center"/>
    </xf>
    <xf numFmtId="0" fontId="62" fillId="24" borderId="0" applyNumberFormat="0" applyBorder="0" applyAlignment="0" applyProtection="0">
      <alignment vertical="center"/>
    </xf>
    <xf numFmtId="0" fontId="59" fillId="11" borderId="27" applyNumberFormat="0" applyFont="0" applyAlignment="0" applyProtection="0">
      <alignment vertical="center"/>
    </xf>
    <xf numFmtId="0" fontId="32" fillId="0" borderId="0">
      <alignment vertical="center"/>
    </xf>
    <xf numFmtId="0" fontId="84" fillId="0" borderId="14" applyNumberFormat="0" applyFill="0" applyAlignment="0" applyProtection="0">
      <alignment vertical="center"/>
    </xf>
    <xf numFmtId="0" fontId="62" fillId="24" borderId="0" applyNumberFormat="0" applyBorder="0" applyAlignment="0" applyProtection="0">
      <alignment vertical="center"/>
    </xf>
    <xf numFmtId="15" fontId="108" fillId="0" borderId="0">
      <alignment vertical="center"/>
    </xf>
    <xf numFmtId="0" fontId="62" fillId="8" borderId="0" applyNumberFormat="0" applyBorder="0" applyAlignment="0" applyProtection="0">
      <alignment vertical="center"/>
    </xf>
    <xf numFmtId="176" fontId="32" fillId="0" borderId="0" applyFont="0" applyFill="0" applyBorder="0" applyAlignment="0" applyProtection="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32" fillId="0" borderId="0">
      <alignment vertical="center"/>
    </xf>
    <xf numFmtId="0" fontId="62" fillId="8" borderId="0" applyNumberFormat="0" applyBorder="0" applyAlignment="0" applyProtection="0">
      <alignment vertical="center"/>
    </xf>
    <xf numFmtId="0" fontId="109" fillId="58" borderId="3">
      <alignment vertical="center"/>
      <protection locked="0"/>
    </xf>
    <xf numFmtId="0" fontId="62" fillId="8" borderId="0" applyNumberFormat="0" applyBorder="0" applyAlignment="0" applyProtection="0">
      <alignment vertical="center"/>
    </xf>
    <xf numFmtId="0" fontId="32" fillId="0" borderId="0">
      <alignment vertical="center"/>
    </xf>
    <xf numFmtId="0" fontId="66" fillId="0" borderId="12" applyNumberFormat="0" applyFill="0" applyProtection="0">
      <alignment horizontal="center" vertical="center"/>
    </xf>
    <xf numFmtId="0" fontId="62" fillId="8" borderId="0" applyNumberFormat="0" applyBorder="0" applyAlignment="0" applyProtection="0">
      <alignment vertical="center"/>
    </xf>
    <xf numFmtId="0" fontId="32" fillId="0" borderId="0">
      <alignment vertical="center"/>
    </xf>
    <xf numFmtId="0" fontId="62" fillId="8" borderId="0" applyNumberFormat="0" applyBorder="0" applyAlignment="0" applyProtection="0">
      <alignment vertical="center"/>
    </xf>
    <xf numFmtId="0" fontId="88" fillId="31" borderId="0" applyNumberFormat="0" applyBorder="0" applyAlignment="0" applyProtection="0">
      <alignment vertical="center"/>
    </xf>
    <xf numFmtId="0" fontId="32" fillId="0" borderId="0">
      <alignment vertical="center"/>
    </xf>
    <xf numFmtId="0" fontId="62" fillId="8" borderId="0" applyNumberFormat="0" applyBorder="0" applyAlignment="0" applyProtection="0">
      <alignment vertical="center"/>
    </xf>
    <xf numFmtId="0" fontId="88" fillId="31" borderId="0" applyNumberFormat="0" applyBorder="0" applyAlignment="0" applyProtection="0">
      <alignment vertical="center"/>
    </xf>
    <xf numFmtId="0" fontId="105" fillId="0" borderId="1">
      <alignment horizontal="left" vertical="center"/>
    </xf>
    <xf numFmtId="0" fontId="63" fillId="8" borderId="0" applyNumberFormat="0" applyBorder="0" applyAlignment="0" applyProtection="0">
      <alignment vertical="center"/>
    </xf>
    <xf numFmtId="0" fontId="107" fillId="0" borderId="29" applyNumberFormat="0" applyAlignment="0" applyProtection="0">
      <alignment horizontal="left" vertical="center"/>
    </xf>
    <xf numFmtId="0" fontId="62" fillId="55" borderId="0" applyNumberFormat="0" applyBorder="0" applyAlignment="0" applyProtection="0">
      <alignment vertical="center"/>
    </xf>
    <xf numFmtId="0" fontId="110" fillId="52" borderId="25" applyNumberFormat="0" applyAlignment="0" applyProtection="0">
      <alignment vertical="center"/>
    </xf>
    <xf numFmtId="0" fontId="30" fillId="12" borderId="0" applyNumberFormat="0" applyBorder="0" applyAlignment="0" applyProtection="0">
      <alignment vertical="center"/>
    </xf>
    <xf numFmtId="177" fontId="74" fillId="0" borderId="12" applyFill="0" applyProtection="0">
      <alignment horizontal="right" vertical="center"/>
    </xf>
    <xf numFmtId="0" fontId="62" fillId="18" borderId="0" applyNumberFormat="0" applyBorder="0" applyAlignment="0" applyProtection="0">
      <alignment vertical="center"/>
    </xf>
    <xf numFmtId="177" fontId="74" fillId="0" borderId="12" applyFill="0" applyProtection="0">
      <alignment horizontal="right" vertical="center"/>
    </xf>
    <xf numFmtId="0" fontId="62" fillId="18" borderId="0" applyNumberFormat="0" applyBorder="0" applyAlignment="0" applyProtection="0">
      <alignment vertical="center"/>
    </xf>
    <xf numFmtId="0" fontId="30" fillId="51" borderId="0" applyNumberFormat="0" applyBorder="0" applyAlignment="0" applyProtection="0">
      <alignment vertical="center"/>
    </xf>
    <xf numFmtId="0" fontId="68" fillId="17" borderId="0" applyNumberFormat="0" applyBorder="0" applyAlignment="0" applyProtection="0">
      <alignment vertical="center"/>
    </xf>
    <xf numFmtId="177" fontId="74" fillId="0" borderId="12" applyFill="0" applyProtection="0">
      <alignment horizontal="right" vertical="center"/>
    </xf>
    <xf numFmtId="0" fontId="62" fillId="18"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3" fillId="54" borderId="0" applyNumberFormat="0" applyBorder="0" applyAlignment="0" applyProtection="0">
      <alignment vertical="center"/>
    </xf>
    <xf numFmtId="0" fontId="109" fillId="58" borderId="3">
      <alignment vertical="center"/>
      <protection locked="0"/>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9" fontId="32" fillId="0" borderId="0" applyFont="0" applyFill="0" applyBorder="0" applyAlignment="0" applyProtection="0">
      <alignment vertical="center"/>
    </xf>
    <xf numFmtId="15" fontId="108" fillId="0" borderId="0">
      <alignment vertical="center"/>
    </xf>
    <xf numFmtId="0" fontId="62" fillId="55" borderId="0" applyNumberFormat="0" applyBorder="0" applyAlignment="0" applyProtection="0">
      <alignment vertical="center"/>
    </xf>
    <xf numFmtId="0" fontId="32" fillId="0" borderId="0">
      <alignment vertical="center"/>
    </xf>
    <xf numFmtId="9" fontId="32" fillId="0" borderId="0" applyFont="0" applyFill="0" applyBorder="0" applyAlignment="0" applyProtection="0">
      <alignment vertical="center"/>
    </xf>
    <xf numFmtId="0" fontId="111" fillId="0" borderId="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18" borderId="0" applyNumberFormat="0" applyBorder="0" applyAlignment="0" applyProtection="0">
      <alignment vertical="center"/>
    </xf>
    <xf numFmtId="0" fontId="32" fillId="0" borderId="0" applyFont="0" applyFill="0" applyBorder="0" applyAlignment="0" applyProtection="0">
      <alignment vertical="center"/>
    </xf>
    <xf numFmtId="0" fontId="30" fillId="11" borderId="0" applyNumberFormat="0" applyBorder="0" applyAlignment="0" applyProtection="0">
      <alignment vertical="center"/>
    </xf>
    <xf numFmtId="0" fontId="62" fillId="5" borderId="0" applyNumberFormat="0" applyBorder="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84" fillId="0" borderId="14" applyNumberFormat="0" applyFill="0" applyAlignment="0" applyProtection="0">
      <alignment vertical="center"/>
    </xf>
    <xf numFmtId="0" fontId="30" fillId="11" borderId="0" applyNumberFormat="0" applyBorder="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88" fillId="31" borderId="0" applyNumberFormat="0" applyBorder="0" applyAlignment="0" applyProtection="0">
      <alignment vertical="center"/>
    </xf>
    <xf numFmtId="0" fontId="61" fillId="0" borderId="10" applyNumberFormat="0" applyFill="0" applyAlignment="0" applyProtection="0">
      <alignment vertical="center"/>
    </xf>
    <xf numFmtId="0" fontId="84" fillId="0" borderId="14" applyNumberFormat="0" applyFill="0" applyAlignment="0" applyProtection="0">
      <alignment vertical="center"/>
    </xf>
    <xf numFmtId="0" fontId="30" fillId="11" borderId="0" applyNumberFormat="0" applyBorder="0" applyAlignment="0" applyProtection="0">
      <alignment vertical="center"/>
    </xf>
    <xf numFmtId="0" fontId="84" fillId="0" borderId="14" applyNumberFormat="0" applyFill="0" applyAlignment="0" applyProtection="0">
      <alignment vertical="center"/>
    </xf>
    <xf numFmtId="0" fontId="30" fillId="11" borderId="0" applyNumberFormat="0" applyBorder="0" applyAlignment="0" applyProtection="0">
      <alignment vertical="center"/>
    </xf>
    <xf numFmtId="189" fontId="32" fillId="0" borderId="0" applyFont="0" applyFill="0" applyBorder="0" applyAlignment="0" applyProtection="0">
      <alignment vertical="center"/>
    </xf>
    <xf numFmtId="0" fontId="77" fillId="17" borderId="0" applyNumberFormat="0" applyBorder="0" applyAlignment="0" applyProtection="0">
      <alignment vertical="center"/>
    </xf>
    <xf numFmtId="0" fontId="62"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77" fillId="17" borderId="0" applyNumberFormat="0" applyBorder="0" applyAlignment="0" applyProtection="0">
      <alignment vertical="center"/>
    </xf>
    <xf numFmtId="182" fontId="32" fillId="0" borderId="0" applyFont="0" applyFill="0" applyBorder="0" applyAlignment="0" applyProtection="0">
      <alignment vertical="center"/>
    </xf>
    <xf numFmtId="0" fontId="62" fillId="12" borderId="0" applyNumberFormat="0" applyBorder="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30" fillId="9"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2" borderId="0" applyNumberFormat="0" applyBorder="0" applyAlignment="0" applyProtection="0">
      <alignment vertical="center"/>
    </xf>
    <xf numFmtId="0" fontId="68" fillId="17" borderId="0" applyNumberFormat="0" applyBorder="0" applyAlignment="0" applyProtection="0">
      <alignment vertical="center"/>
    </xf>
    <xf numFmtId="0" fontId="74" fillId="0" borderId="4" applyNumberFormat="0" applyFill="0" applyProtection="0">
      <alignment horizontal="right" vertical="center"/>
    </xf>
    <xf numFmtId="0" fontId="62" fillId="12" borderId="0" applyNumberFormat="0" applyBorder="0" applyAlignment="0" applyProtection="0">
      <alignment vertical="center"/>
    </xf>
    <xf numFmtId="0" fontId="32" fillId="0" borderId="0">
      <alignment vertical="center"/>
    </xf>
    <xf numFmtId="0" fontId="62" fillId="12" borderId="0" applyNumberFormat="0" applyBorder="0" applyAlignment="0" applyProtection="0">
      <alignment vertical="center"/>
    </xf>
    <xf numFmtId="0" fontId="62" fillId="18" borderId="0" applyNumberFormat="0" applyBorder="0" applyAlignment="0" applyProtection="0">
      <alignment vertical="center"/>
    </xf>
    <xf numFmtId="190" fontId="112" fillId="0" borderId="0">
      <alignment vertical="center"/>
    </xf>
    <xf numFmtId="0" fontId="62" fillId="18" borderId="0" applyNumberFormat="0" applyBorder="0" applyAlignment="0" applyProtection="0">
      <alignment vertical="center"/>
    </xf>
    <xf numFmtId="0" fontId="62" fillId="18" borderId="0" applyNumberFormat="0" applyBorder="0" applyAlignment="0" applyProtection="0">
      <alignment vertical="center"/>
    </xf>
    <xf numFmtId="0" fontId="62" fillId="18" borderId="0" applyNumberFormat="0" applyBorder="0" applyAlignment="0" applyProtection="0">
      <alignment vertical="center"/>
    </xf>
    <xf numFmtId="0" fontId="80" fillId="0" borderId="0" applyNumberFormat="0" applyFill="0" applyBorder="0" applyAlignment="0" applyProtection="0">
      <alignment vertical="center"/>
    </xf>
    <xf numFmtId="0" fontId="62" fillId="18" borderId="0" applyNumberFormat="0" applyBorder="0" applyAlignment="0" applyProtection="0">
      <alignment vertical="center"/>
    </xf>
    <xf numFmtId="0" fontId="80" fillId="0" borderId="0" applyNumberFormat="0" applyFill="0" applyBorder="0" applyAlignment="0" applyProtection="0">
      <alignment vertical="center"/>
    </xf>
    <xf numFmtId="0" fontId="62" fillId="18" borderId="0" applyNumberFormat="0" applyBorder="0" applyAlignment="0" applyProtection="0">
      <alignment vertical="center"/>
    </xf>
    <xf numFmtId="0" fontId="80" fillId="0" borderId="0" applyNumberFormat="0" applyFill="0" applyBorder="0" applyAlignment="0" applyProtection="0">
      <alignment vertical="center"/>
    </xf>
    <xf numFmtId="0" fontId="62" fillId="18" borderId="0" applyNumberFormat="0" applyBorder="0" applyAlignment="0" applyProtection="0">
      <alignment vertical="center"/>
    </xf>
    <xf numFmtId="0" fontId="80" fillId="0" borderId="0" applyNumberFormat="0" applyFill="0" applyBorder="0" applyAlignment="0" applyProtection="0">
      <alignment vertical="center"/>
    </xf>
    <xf numFmtId="0" fontId="62" fillId="18" borderId="0" applyNumberFormat="0" applyBorder="0" applyAlignment="0" applyProtection="0">
      <alignment vertical="center"/>
    </xf>
    <xf numFmtId="0" fontId="32" fillId="0" borderId="0">
      <alignment vertical="center"/>
    </xf>
    <xf numFmtId="191" fontId="32" fillId="0" borderId="0" applyFont="0" applyFill="0" applyBorder="0" applyAlignment="0" applyProtection="0">
      <alignment vertical="center"/>
    </xf>
    <xf numFmtId="0" fontId="80" fillId="0" borderId="0" applyNumberFormat="0" applyFill="0" applyBorder="0" applyAlignment="0" applyProtection="0">
      <alignment vertical="center"/>
    </xf>
    <xf numFmtId="0" fontId="62" fillId="18" borderId="0" applyNumberFormat="0" applyBorder="0" applyAlignment="0" applyProtection="0">
      <alignment vertical="center"/>
    </xf>
    <xf numFmtId="0" fontId="88" fillId="19" borderId="0" applyNumberFormat="0" applyBorder="0" applyAlignment="0" applyProtection="0">
      <alignment vertical="center"/>
    </xf>
    <xf numFmtId="0" fontId="80" fillId="0" borderId="0" applyNumberFormat="0" applyFill="0" applyBorder="0" applyAlignment="0" applyProtection="0">
      <alignment vertical="center"/>
    </xf>
    <xf numFmtId="0" fontId="62" fillId="18" borderId="0" applyNumberFormat="0" applyBorder="0" applyAlignment="0" applyProtection="0">
      <alignment vertical="center"/>
    </xf>
    <xf numFmtId="0" fontId="88" fillId="19" borderId="0" applyNumberFormat="0" applyBorder="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80" fillId="0" borderId="0" applyNumberFormat="0" applyFill="0" applyBorder="0" applyAlignment="0" applyProtection="0">
      <alignment vertical="center"/>
    </xf>
    <xf numFmtId="0" fontId="62" fillId="18" borderId="0" applyNumberFormat="0" applyBorder="0" applyAlignment="0" applyProtection="0">
      <alignment vertical="center"/>
    </xf>
    <xf numFmtId="0" fontId="88" fillId="19" borderId="0" applyNumberFormat="0" applyBorder="0" applyAlignment="0" applyProtection="0">
      <alignment vertical="center"/>
    </xf>
    <xf numFmtId="0" fontId="62" fillId="8" borderId="0" applyNumberFormat="0" applyBorder="0" applyAlignment="0" applyProtection="0">
      <alignment vertical="center"/>
    </xf>
    <xf numFmtId="0" fontId="61" fillId="0" borderId="10" applyNumberFormat="0" applyFill="0" applyAlignment="0" applyProtection="0">
      <alignment vertical="center"/>
    </xf>
    <xf numFmtId="9" fontId="32" fillId="0" borderId="0" applyFont="0" applyFill="0" applyBorder="0" applyAlignment="0" applyProtection="0">
      <alignment vertical="center"/>
    </xf>
    <xf numFmtId="0" fontId="30" fillId="51" borderId="0" applyNumberFormat="0" applyBorder="0" applyAlignment="0" applyProtection="0">
      <alignment vertical="center"/>
    </xf>
    <xf numFmtId="0" fontId="88" fillId="19" borderId="0" applyNumberFormat="0" applyBorder="0" applyAlignment="0" applyProtection="0">
      <alignment vertical="center"/>
    </xf>
    <xf numFmtId="0" fontId="61" fillId="0" borderId="10" applyNumberFormat="0" applyFill="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30" fillId="51" borderId="0" applyNumberFormat="0" applyBorder="0" applyAlignment="0" applyProtection="0">
      <alignment vertical="center"/>
    </xf>
    <xf numFmtId="9" fontId="32" fillId="0" borderId="0" applyFont="0" applyFill="0" applyBorder="0" applyAlignment="0" applyProtection="0">
      <alignment vertical="center"/>
    </xf>
    <xf numFmtId="0" fontId="30" fillId="51" borderId="0" applyNumberFormat="0" applyBorder="0" applyAlignment="0" applyProtection="0">
      <alignment vertical="center"/>
    </xf>
    <xf numFmtId="0" fontId="113" fillId="59" borderId="0" applyNumberFormat="0" applyBorder="0" applyAlignment="0" applyProtection="0">
      <alignment vertical="center"/>
    </xf>
    <xf numFmtId="9" fontId="32" fillId="0" borderId="0" applyFont="0" applyFill="0" applyBorder="0" applyAlignment="0" applyProtection="0">
      <alignment vertical="center"/>
    </xf>
    <xf numFmtId="0" fontId="30" fillId="51" borderId="0" applyNumberFormat="0" applyBorder="0" applyAlignment="0" applyProtection="0">
      <alignment vertical="center"/>
    </xf>
    <xf numFmtId="9" fontId="32" fillId="0" borderId="0" applyFont="0" applyFill="0" applyBorder="0" applyAlignment="0" applyProtection="0">
      <alignment vertical="center"/>
    </xf>
    <xf numFmtId="0" fontId="110" fillId="52" borderId="25" applyNumberFormat="0" applyAlignment="0" applyProtection="0">
      <alignment vertical="center"/>
    </xf>
    <xf numFmtId="0" fontId="30" fillId="12" borderId="0" applyNumberFormat="0" applyBorder="0" applyAlignment="0" applyProtection="0">
      <alignment vertical="center"/>
    </xf>
    <xf numFmtId="0" fontId="30" fillId="52" borderId="0" applyNumberFormat="0" applyBorder="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110" fillId="52" borderId="25" applyNumberFormat="0" applyAlignment="0" applyProtection="0">
      <alignment vertical="center"/>
    </xf>
    <xf numFmtId="0" fontId="30" fillId="12" borderId="0" applyNumberFormat="0" applyBorder="0" applyAlignment="0" applyProtection="0">
      <alignment vertical="center"/>
    </xf>
    <xf numFmtId="0" fontId="74" fillId="0" borderId="4" applyNumberFormat="0" applyFill="0" applyProtection="0">
      <alignment horizontal="left" vertical="center"/>
    </xf>
    <xf numFmtId="0" fontId="30" fillId="52" borderId="0" applyNumberFormat="0" applyBorder="0" applyAlignment="0" applyProtection="0">
      <alignment vertical="center"/>
    </xf>
    <xf numFmtId="0" fontId="32" fillId="0" borderId="0">
      <alignment vertical="center"/>
    </xf>
    <xf numFmtId="0" fontId="110" fillId="52" borderId="25" applyNumberFormat="0" applyAlignment="0" applyProtection="0">
      <alignment vertical="center"/>
    </xf>
    <xf numFmtId="0" fontId="30" fillId="12" borderId="0" applyNumberFormat="0" applyBorder="0" applyAlignment="0" applyProtection="0">
      <alignment vertical="center"/>
    </xf>
    <xf numFmtId="0" fontId="32" fillId="0" borderId="0">
      <alignment vertical="center"/>
    </xf>
    <xf numFmtId="0" fontId="110" fillId="52" borderId="25" applyNumberFormat="0" applyAlignment="0" applyProtection="0">
      <alignment vertical="center"/>
    </xf>
    <xf numFmtId="0" fontId="30" fillId="12" borderId="0" applyNumberFormat="0" applyBorder="0" applyAlignment="0" applyProtection="0">
      <alignment vertical="center"/>
    </xf>
    <xf numFmtId="0" fontId="62" fillId="12" borderId="0" applyNumberFormat="0" applyBorder="0" applyAlignment="0" applyProtection="0">
      <alignment vertical="center"/>
    </xf>
    <xf numFmtId="0" fontId="99" fillId="0" borderId="0" applyNumberFormat="0" applyFill="0" applyBorder="0" applyAlignment="0" applyProtection="0">
      <alignment vertical="center"/>
    </xf>
    <xf numFmtId="0" fontId="62" fillId="12" borderId="0" applyNumberFormat="0" applyBorder="0" applyAlignment="0" applyProtection="0">
      <alignment vertical="center"/>
    </xf>
    <xf numFmtId="0" fontId="32" fillId="60" borderId="0" applyNumberFormat="0" applyFont="0" applyBorder="0" applyAlignment="0" applyProtection="0">
      <alignment vertical="center"/>
    </xf>
    <xf numFmtId="0" fontId="62" fillId="12" borderId="0" applyNumberFormat="0" applyBorder="0" applyAlignment="0" applyProtection="0">
      <alignment vertical="center"/>
    </xf>
    <xf numFmtId="0" fontId="62" fillId="8" borderId="0" applyNumberFormat="0" applyBorder="0" applyAlignment="0" applyProtection="0">
      <alignment vertical="center"/>
    </xf>
    <xf numFmtId="0" fontId="62" fillId="16" borderId="0" applyNumberFormat="0" applyBorder="0" applyAlignment="0" applyProtection="0">
      <alignment vertical="center"/>
    </xf>
    <xf numFmtId="0" fontId="112" fillId="0" borderId="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66" fillId="0" borderId="12" applyNumberFormat="0" applyFill="0" applyProtection="0">
      <alignment horizontal="left" vertical="center"/>
    </xf>
    <xf numFmtId="0" fontId="93" fillId="0" borderId="19">
      <alignment horizontal="center" vertical="center"/>
    </xf>
    <xf numFmtId="0" fontId="62" fillId="8" borderId="0" applyNumberFormat="0" applyBorder="0" applyAlignment="0" applyProtection="0">
      <alignment vertical="center"/>
    </xf>
    <xf numFmtId="9" fontId="32" fillId="0" borderId="0" applyFont="0" applyFill="0" applyBorder="0" applyAlignment="0" applyProtection="0">
      <alignment vertical="center"/>
    </xf>
    <xf numFmtId="0" fontId="62" fillId="8" borderId="0" applyNumberFormat="0" applyBorder="0" applyAlignment="0" applyProtection="0">
      <alignment vertical="center"/>
    </xf>
    <xf numFmtId="0" fontId="32" fillId="0" borderId="0">
      <alignment vertical="center"/>
    </xf>
    <xf numFmtId="0" fontId="114" fillId="0" borderId="30" applyNumberFormat="0" applyFill="0" applyAlignment="0" applyProtection="0">
      <alignment vertical="center"/>
    </xf>
    <xf numFmtId="0" fontId="62" fillId="8" borderId="0" applyNumberFormat="0" applyBorder="0" applyAlignment="0" applyProtection="0">
      <alignment vertical="center"/>
    </xf>
    <xf numFmtId="0" fontId="84" fillId="0" borderId="14" applyNumberFormat="0" applyFill="0" applyAlignment="0" applyProtection="0">
      <alignment vertical="center"/>
    </xf>
    <xf numFmtId="0" fontId="62" fillId="8" borderId="0" applyNumberFormat="0" applyBorder="0" applyAlignment="0" applyProtection="0">
      <alignment vertical="center"/>
    </xf>
    <xf numFmtId="0" fontId="84" fillId="0" borderId="14" applyNumberFormat="0" applyFill="0" applyAlignment="0" applyProtection="0">
      <alignment vertical="center"/>
    </xf>
    <xf numFmtId="0" fontId="62" fillId="5" borderId="0" applyNumberFormat="0" applyBorder="0" applyAlignment="0" applyProtection="0">
      <alignment vertical="center"/>
    </xf>
    <xf numFmtId="0" fontId="32" fillId="0" borderId="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72" fillId="11" borderId="1" applyNumberFormat="0" applyBorder="0" applyAlignment="0" applyProtection="0">
      <alignment vertical="center"/>
    </xf>
    <xf numFmtId="0" fontId="30" fillId="17" borderId="0" applyNumberFormat="0" applyBorder="0" applyAlignment="0" applyProtection="0">
      <alignment vertical="center"/>
    </xf>
    <xf numFmtId="0" fontId="68" fillId="9" borderId="0" applyNumberFormat="0" applyBorder="0" applyAlignment="0" applyProtection="0">
      <alignment vertical="center"/>
    </xf>
    <xf numFmtId="0" fontId="30" fillId="51" borderId="0" applyNumberFormat="0" applyBorder="0" applyAlignment="0" applyProtection="0">
      <alignment vertical="center"/>
    </xf>
    <xf numFmtId="0" fontId="32" fillId="0" borderId="0">
      <alignment vertical="center"/>
    </xf>
    <xf numFmtId="0" fontId="68" fillId="9" borderId="0" applyNumberFormat="0" applyBorder="0" applyAlignment="0" applyProtection="0">
      <alignment vertical="center"/>
    </xf>
    <xf numFmtId="0" fontId="103" fillId="0" borderId="24" applyNumberFormat="0" applyFill="0" applyAlignment="0" applyProtection="0">
      <alignment vertical="center"/>
    </xf>
    <xf numFmtId="0" fontId="62" fillId="24" borderId="0" applyNumberFormat="0" applyBorder="0" applyAlignment="0" applyProtection="0">
      <alignment vertical="center"/>
    </xf>
    <xf numFmtId="0" fontId="32" fillId="0" borderId="0">
      <alignment vertical="center"/>
    </xf>
    <xf numFmtId="0" fontId="68" fillId="9" borderId="0" applyNumberFormat="0" applyBorder="0" applyAlignment="0" applyProtection="0">
      <alignment vertical="center"/>
    </xf>
    <xf numFmtId="0" fontId="62" fillId="24" borderId="0" applyNumberFormat="0" applyBorder="0" applyAlignment="0" applyProtection="0">
      <alignment vertical="center"/>
    </xf>
    <xf numFmtId="0" fontId="115" fillId="52" borderId="31">
      <alignment horizontal="left" vertical="center"/>
      <protection locked="0" hidden="1"/>
    </xf>
    <xf numFmtId="0" fontId="62" fillId="5" borderId="0" applyNumberFormat="0" applyBorder="0" applyAlignment="0" applyProtection="0">
      <alignment vertical="center"/>
    </xf>
    <xf numFmtId="0" fontId="115" fillId="52" borderId="31">
      <alignment horizontal="left" vertical="center"/>
      <protection locked="0" hidden="1"/>
    </xf>
    <xf numFmtId="0" fontId="103" fillId="0" borderId="24" applyNumberFormat="0" applyFill="0" applyAlignment="0" applyProtection="0">
      <alignment vertical="center"/>
    </xf>
    <xf numFmtId="0" fontId="62" fillId="5" borderId="0" applyNumberFormat="0" applyBorder="0" applyAlignment="0" applyProtection="0">
      <alignment vertical="center"/>
    </xf>
    <xf numFmtId="192" fontId="32" fillId="0" borderId="0" applyFont="0" applyFill="0" applyBorder="0" applyAlignment="0" applyProtection="0">
      <alignment vertical="center"/>
    </xf>
    <xf numFmtId="0" fontId="92" fillId="0" borderId="26" applyNumberFormat="0" applyFill="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88" fillId="31" borderId="0" applyNumberFormat="0" applyBorder="0" applyAlignment="0" applyProtection="0">
      <alignment vertical="center"/>
    </xf>
    <xf numFmtId="0" fontId="61" fillId="0" borderId="32" applyNumberFormat="0" applyFill="0" applyAlignment="0" applyProtection="0">
      <alignment vertical="center"/>
    </xf>
    <xf numFmtId="0" fontId="62" fillId="5" borderId="0" applyNumberFormat="0" applyBorder="0" applyAlignment="0" applyProtection="0">
      <alignment vertical="center"/>
    </xf>
    <xf numFmtId="0" fontId="88" fillId="31" borderId="0" applyNumberFormat="0" applyBorder="0" applyAlignment="0" applyProtection="0">
      <alignment vertical="center"/>
    </xf>
    <xf numFmtId="0" fontId="61" fillId="0" borderId="32" applyNumberFormat="0" applyFill="0" applyAlignment="0" applyProtection="0">
      <alignment vertical="center"/>
    </xf>
    <xf numFmtId="0" fontId="62" fillId="5" borderId="0" applyNumberFormat="0" applyBorder="0" applyAlignment="0" applyProtection="0">
      <alignment vertical="center"/>
    </xf>
    <xf numFmtId="0" fontId="61" fillId="0" borderId="10" applyNumberFormat="0" applyFill="0" applyAlignment="0" applyProtection="0">
      <alignment vertical="center"/>
    </xf>
    <xf numFmtId="0" fontId="84" fillId="0" borderId="14" applyNumberFormat="0" applyFill="0" applyAlignment="0" applyProtection="0">
      <alignment vertical="center"/>
    </xf>
    <xf numFmtId="9" fontId="32" fillId="0" borderId="0" applyFont="0" applyFill="0" applyBorder="0" applyAlignment="0" applyProtection="0">
      <alignment vertical="center"/>
    </xf>
    <xf numFmtId="0" fontId="62" fillId="5" borderId="0" applyNumberFormat="0" applyBorder="0" applyAlignment="0" applyProtection="0">
      <alignment vertical="center"/>
    </xf>
    <xf numFmtId="0" fontId="61" fillId="0" borderId="10" applyNumberFormat="0" applyFill="0" applyAlignment="0" applyProtection="0">
      <alignment vertical="center"/>
    </xf>
    <xf numFmtId="0" fontId="84" fillId="0" borderId="14" applyNumberFormat="0" applyFill="0" applyAlignment="0" applyProtection="0">
      <alignment vertical="center"/>
    </xf>
    <xf numFmtId="0" fontId="30" fillId="11" borderId="0" applyNumberFormat="0" applyBorder="0" applyAlignment="0" applyProtection="0">
      <alignment vertical="center"/>
    </xf>
    <xf numFmtId="0" fontId="30" fillId="52" borderId="0" applyNumberFormat="0" applyBorder="0" applyAlignment="0" applyProtection="0">
      <alignment vertical="center"/>
    </xf>
    <xf numFmtId="0" fontId="92" fillId="0" borderId="26" applyNumberFormat="0" applyFill="0" applyAlignment="0" applyProtection="0">
      <alignment vertical="center"/>
    </xf>
    <xf numFmtId="0" fontId="32" fillId="0" borderId="0">
      <alignment vertical="center"/>
    </xf>
    <xf numFmtId="0" fontId="32" fillId="0" borderId="0">
      <alignment vertical="center"/>
    </xf>
    <xf numFmtId="0" fontId="93" fillId="0" borderId="0" applyNumberFormat="0" applyFill="0" applyBorder="0" applyAlignment="0" applyProtection="0">
      <alignment vertical="center"/>
    </xf>
    <xf numFmtId="0" fontId="30"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16" borderId="0" applyNumberFormat="0" applyBorder="0" applyAlignment="0" applyProtection="0">
      <alignment vertical="center"/>
    </xf>
    <xf numFmtId="0" fontId="84" fillId="0" borderId="14" applyNumberFormat="0" applyFill="0" applyAlignment="0" applyProtection="0">
      <alignment vertical="center"/>
    </xf>
    <xf numFmtId="187" fontId="32" fillId="0" borderId="0" applyFont="0" applyFill="0" applyBorder="0" applyAlignment="0" applyProtection="0">
      <alignment vertical="center"/>
    </xf>
    <xf numFmtId="9" fontId="32" fillId="0" borderId="0" applyFont="0" applyFill="0" applyBorder="0" applyAlignment="0" applyProtection="0">
      <alignment vertical="center"/>
    </xf>
    <xf numFmtId="0" fontId="92" fillId="0" borderId="26" applyNumberFormat="0" applyFill="0" applyAlignment="0" applyProtection="0">
      <alignment vertical="center"/>
    </xf>
    <xf numFmtId="193" fontId="32" fillId="0" borderId="0" applyFont="0" applyFill="0" applyBorder="0" applyAlignment="0" applyProtection="0">
      <alignment vertical="center"/>
    </xf>
    <xf numFmtId="0" fontId="116" fillId="0" borderId="0" applyNumberFormat="0" applyFill="0" applyBorder="0" applyAlignment="0" applyProtection="0">
      <alignment vertical="center"/>
    </xf>
    <xf numFmtId="0" fontId="32" fillId="0" borderId="0">
      <alignment vertical="center"/>
    </xf>
    <xf numFmtId="0" fontId="68" fillId="9" borderId="0" applyNumberFormat="0" applyBorder="0" applyAlignment="0" applyProtection="0">
      <alignment vertical="center"/>
    </xf>
    <xf numFmtId="0" fontId="103" fillId="0" borderId="24" applyNumberFormat="0" applyFill="0" applyAlignment="0" applyProtection="0">
      <alignment vertical="center"/>
    </xf>
    <xf numFmtId="179" fontId="112" fillId="0" borderId="0">
      <alignment vertical="center"/>
    </xf>
    <xf numFmtId="0" fontId="111" fillId="0" borderId="0">
      <alignment vertical="center"/>
    </xf>
    <xf numFmtId="15" fontId="108" fillId="0" borderId="0">
      <alignment vertical="center"/>
    </xf>
    <xf numFmtId="15" fontId="108" fillId="0" borderId="0">
      <alignment vertical="center"/>
    </xf>
    <xf numFmtId="0" fontId="102" fillId="31" borderId="0" applyNumberFormat="0" applyBorder="0" applyAlignment="0" applyProtection="0">
      <alignment vertical="center"/>
    </xf>
    <xf numFmtId="195" fontId="112" fillId="0" borderId="0">
      <alignment vertical="center"/>
    </xf>
    <xf numFmtId="9" fontId="32" fillId="0" borderId="0" applyFont="0" applyFill="0" applyBorder="0" applyAlignment="0" applyProtection="0">
      <alignment vertical="center"/>
    </xf>
    <xf numFmtId="0" fontId="32" fillId="0" borderId="0">
      <alignment vertical="center"/>
    </xf>
    <xf numFmtId="0" fontId="117" fillId="0" borderId="33" applyNumberFormat="0" applyFill="0" applyAlignment="0" applyProtection="0">
      <alignment vertical="center"/>
    </xf>
    <xf numFmtId="0" fontId="32" fillId="0" borderId="0">
      <alignment vertical="center"/>
    </xf>
    <xf numFmtId="0" fontId="72" fillId="12" borderId="0" applyNumberFormat="0" applyBorder="0" applyAlignment="0" applyProtection="0">
      <alignment vertical="center"/>
    </xf>
    <xf numFmtId="0" fontId="63" fillId="8" borderId="0" applyNumberFormat="0" applyBorder="0" applyAlignment="0" applyProtection="0">
      <alignment vertical="center"/>
    </xf>
    <xf numFmtId="0" fontId="107" fillId="0" borderId="29" applyNumberFormat="0" applyAlignment="0" applyProtection="0">
      <alignment horizontal="left" vertical="center"/>
    </xf>
    <xf numFmtId="0" fontId="107" fillId="0" borderId="28">
      <alignment horizontal="left" vertical="center"/>
    </xf>
    <xf numFmtId="0" fontId="107" fillId="0" borderId="28">
      <alignment horizontal="left" vertical="center"/>
    </xf>
    <xf numFmtId="43" fontId="59" fillId="0" borderId="0" applyFont="0" applyFill="0" applyBorder="0" applyAlignment="0" applyProtection="0">
      <alignment vertical="center"/>
    </xf>
    <xf numFmtId="0" fontId="72" fillId="11" borderId="1" applyNumberFormat="0" applyBorder="0" applyAlignment="0" applyProtection="0">
      <alignment vertical="center"/>
    </xf>
    <xf numFmtId="43" fontId="59" fillId="0" borderId="0" applyFont="0" applyFill="0" applyBorder="0" applyAlignment="0" applyProtection="0">
      <alignment vertical="center"/>
    </xf>
    <xf numFmtId="0" fontId="72" fillId="11" borderId="1" applyNumberFormat="0" applyBorder="0" applyAlignment="0" applyProtection="0">
      <alignment vertical="center"/>
    </xf>
    <xf numFmtId="0" fontId="68" fillId="17" borderId="0" applyNumberFormat="0" applyBorder="0" applyAlignment="0" applyProtection="0">
      <alignment vertical="center"/>
    </xf>
    <xf numFmtId="0" fontId="72" fillId="11" borderId="1" applyNumberFormat="0" applyBorder="0" applyAlignment="0" applyProtection="0">
      <alignment vertical="center"/>
    </xf>
    <xf numFmtId="0" fontId="72" fillId="11" borderId="1" applyNumberFormat="0" applyBorder="0" applyAlignment="0" applyProtection="0">
      <alignment vertical="center"/>
    </xf>
    <xf numFmtId="0" fontId="32" fillId="0" borderId="0">
      <alignment vertical="center"/>
    </xf>
    <xf numFmtId="0" fontId="72" fillId="11" borderId="1" applyNumberFormat="0" applyBorder="0" applyAlignment="0" applyProtection="0">
      <alignment vertical="center"/>
    </xf>
    <xf numFmtId="0" fontId="72" fillId="11" borderId="1" applyNumberFormat="0" applyBorder="0" applyAlignment="0" applyProtection="0">
      <alignment vertical="center"/>
    </xf>
    <xf numFmtId="0" fontId="63" fillId="61" borderId="0" applyNumberFormat="0" applyBorder="0" applyAlignment="0" applyProtection="0">
      <alignment vertical="center"/>
    </xf>
    <xf numFmtId="0" fontId="32" fillId="0" borderId="0">
      <alignment vertical="center"/>
    </xf>
    <xf numFmtId="178" fontId="118" fillId="62" borderId="0">
      <alignment vertical="center"/>
    </xf>
    <xf numFmtId="178" fontId="119" fillId="63" borderId="0">
      <alignment vertical="center"/>
    </xf>
    <xf numFmtId="0" fontId="99" fillId="0" borderId="0" applyNumberFormat="0" applyFill="0" applyBorder="0" applyAlignment="0" applyProtection="0">
      <alignment vertical="center"/>
    </xf>
    <xf numFmtId="38" fontId="32" fillId="0" borderId="0" applyFont="0" applyFill="0" applyBorder="0" applyAlignment="0" applyProtection="0">
      <alignment vertical="center"/>
    </xf>
    <xf numFmtId="40" fontId="32" fillId="0" borderId="0" applyFont="0" applyFill="0" applyBorder="0" applyAlignment="0" applyProtection="0">
      <alignment vertical="center"/>
    </xf>
    <xf numFmtId="0" fontId="32" fillId="0" borderId="0">
      <alignment vertical="center"/>
    </xf>
    <xf numFmtId="0" fontId="66" fillId="0" borderId="12" applyNumberFormat="0" applyFill="0" applyProtection="0">
      <alignment horizontal="center" vertical="center"/>
    </xf>
    <xf numFmtId="0" fontId="32" fillId="0" borderId="0">
      <alignment vertical="center"/>
    </xf>
    <xf numFmtId="43" fontId="59" fillId="0" borderId="0" applyFont="0" applyFill="0" applyBorder="0" applyAlignment="0" applyProtection="0">
      <alignment vertical="center"/>
    </xf>
    <xf numFmtId="176" fontId="32" fillId="0" borderId="0" applyFont="0" applyFill="0" applyBorder="0" applyAlignment="0" applyProtection="0">
      <alignment vertical="center"/>
    </xf>
    <xf numFmtId="183" fontId="32" fillId="0" borderId="0" applyFont="0" applyFill="0" applyBorder="0" applyAlignment="0" applyProtection="0">
      <alignment vertical="center"/>
    </xf>
    <xf numFmtId="1" fontId="74" fillId="0" borderId="12" applyFill="0" applyProtection="0">
      <alignment horizontal="center" vertical="center"/>
    </xf>
    <xf numFmtId="0" fontId="84" fillId="0" borderId="14" applyNumberFormat="0" applyFill="0" applyAlignment="0" applyProtection="0">
      <alignment vertical="center"/>
    </xf>
    <xf numFmtId="40" fontId="120" fillId="56" borderId="31">
      <alignment horizontal="centerContinuous" vertical="center"/>
    </xf>
    <xf numFmtId="1" fontId="74" fillId="0" borderId="12" applyFill="0" applyProtection="0">
      <alignment horizontal="center" vertical="center"/>
    </xf>
    <xf numFmtId="40" fontId="120" fillId="56" borderId="31">
      <alignment horizontal="centerContinuous" vertical="center"/>
    </xf>
    <xf numFmtId="9" fontId="32" fillId="0" borderId="0" applyFont="0" applyFill="0" applyBorder="0" applyAlignment="0" applyProtection="0">
      <alignment vertical="center"/>
    </xf>
    <xf numFmtId="0" fontId="93" fillId="0" borderId="19">
      <alignment horizontal="center" vertical="center"/>
    </xf>
    <xf numFmtId="37" fontId="121" fillId="0" borderId="0">
      <alignment vertical="center"/>
    </xf>
    <xf numFmtId="0" fontId="93" fillId="0" borderId="19">
      <alignment horizontal="center" vertical="center"/>
    </xf>
    <xf numFmtId="37" fontId="121" fillId="0" borderId="0">
      <alignment vertical="center"/>
    </xf>
    <xf numFmtId="0" fontId="59" fillId="0" borderId="0">
      <alignment vertical="center"/>
    </xf>
    <xf numFmtId="0" fontId="93" fillId="0" borderId="19">
      <alignment horizontal="center" vertical="center"/>
    </xf>
    <xf numFmtId="37" fontId="121" fillId="0" borderId="0">
      <alignment vertical="center"/>
    </xf>
    <xf numFmtId="0" fontId="93" fillId="0" borderId="19">
      <alignment horizontal="center" vertical="center"/>
    </xf>
    <xf numFmtId="37" fontId="121" fillId="0" borderId="0">
      <alignment vertical="center"/>
    </xf>
    <xf numFmtId="9" fontId="32" fillId="0" borderId="0" applyFont="0" applyFill="0" applyBorder="0" applyAlignment="0" applyProtection="0">
      <alignment vertical="center"/>
    </xf>
    <xf numFmtId="0" fontId="122" fillId="0" borderId="0">
      <alignment vertical="top"/>
      <protection locked="0"/>
    </xf>
    <xf numFmtId="184" fontId="74" fillId="0" borderId="0">
      <alignment vertical="center"/>
    </xf>
    <xf numFmtId="0" fontId="82" fillId="0" borderId="0">
      <alignment vertical="center"/>
    </xf>
    <xf numFmtId="9" fontId="32" fillId="0" borderId="0" applyFont="0" applyFill="0" applyBorder="0" applyAlignment="0" applyProtection="0">
      <alignment vertical="center"/>
    </xf>
    <xf numFmtId="0" fontId="110" fillId="52" borderId="25" applyNumberFormat="0" applyAlignment="0" applyProtection="0">
      <alignment vertical="center"/>
    </xf>
    <xf numFmtId="0" fontId="32" fillId="0" borderId="0">
      <alignment vertical="center"/>
    </xf>
    <xf numFmtId="3" fontId="32" fillId="0" borderId="0" applyFont="0" applyFill="0" applyBorder="0" applyAlignment="0" applyProtection="0">
      <alignment vertical="center"/>
    </xf>
    <xf numFmtId="0" fontId="32" fillId="0" borderId="0">
      <alignment vertical="center"/>
    </xf>
    <xf numFmtId="14" fontId="67" fillId="0" borderId="0">
      <alignment horizontal="center" vertical="center" wrapText="1"/>
      <protection locked="0"/>
    </xf>
    <xf numFmtId="0" fontId="109" fillId="58" borderId="3">
      <alignment vertical="center"/>
      <protection locked="0"/>
    </xf>
    <xf numFmtId="0" fontId="32" fillId="0" borderId="0">
      <alignment vertical="center"/>
    </xf>
    <xf numFmtId="0" fontId="59" fillId="0" borderId="0">
      <alignment vertical="center"/>
    </xf>
    <xf numFmtId="10" fontId="32" fillId="0" borderId="0" applyFont="0" applyFill="0" applyBorder="0" applyAlignment="0" applyProtection="0">
      <alignment vertical="center"/>
    </xf>
    <xf numFmtId="9" fontId="32" fillId="0" borderId="0" applyFont="0" applyFill="0" applyBorder="0" applyAlignment="0" applyProtection="0">
      <alignment vertical="center"/>
    </xf>
    <xf numFmtId="0" fontId="123" fillId="0" borderId="0" applyNumberFormat="0" applyFill="0" applyBorder="0" applyAlignment="0" applyProtection="0">
      <alignment vertical="center"/>
    </xf>
    <xf numFmtId="0" fontId="80" fillId="0" borderId="0" applyNumberFormat="0" applyFill="0" applyBorder="0" applyAlignment="0" applyProtection="0">
      <alignment vertical="center"/>
    </xf>
    <xf numFmtId="9" fontId="32" fillId="0" borderId="0" applyFont="0" applyFill="0" applyBorder="0" applyAlignment="0" applyProtection="0">
      <alignment vertical="center"/>
    </xf>
    <xf numFmtId="0" fontId="32" fillId="0" borderId="0">
      <alignment vertical="center"/>
    </xf>
    <xf numFmtId="185" fontId="32" fillId="0" borderId="0" applyFont="0" applyFill="0" applyProtection="0">
      <alignment vertical="center"/>
    </xf>
    <xf numFmtId="0" fontId="63" fillId="64" borderId="0" applyNumberFormat="0" applyBorder="0" applyAlignment="0" applyProtection="0">
      <alignment vertical="center"/>
    </xf>
    <xf numFmtId="0" fontId="32" fillId="0" borderId="0" applyNumberFormat="0" applyFont="0" applyFill="0" applyBorder="0" applyAlignment="0" applyProtection="0">
      <alignment horizontal="left" vertical="center"/>
    </xf>
    <xf numFmtId="0" fontId="93" fillId="0" borderId="19">
      <alignment horizontal="center" vertical="center"/>
    </xf>
    <xf numFmtId="0" fontId="74" fillId="0" borderId="4" applyNumberFormat="0" applyFill="0" applyProtection="0">
      <alignment horizontal="right" vertical="center"/>
    </xf>
    <xf numFmtId="15" fontId="32" fillId="0" borderId="0" applyFont="0" applyFill="0" applyBorder="0" applyAlignment="0" applyProtection="0">
      <alignment vertical="center"/>
    </xf>
    <xf numFmtId="0" fontId="74" fillId="0" borderId="4" applyNumberFormat="0" applyFill="0" applyProtection="0">
      <alignment horizontal="right" vertical="center"/>
    </xf>
    <xf numFmtId="15" fontId="32" fillId="0" borderId="0" applyFont="0" applyFill="0" applyBorder="0" applyAlignment="0" applyProtection="0">
      <alignment vertical="center"/>
    </xf>
    <xf numFmtId="0" fontId="92" fillId="0" borderId="0" applyNumberFormat="0" applyFill="0" applyBorder="0" applyAlignment="0" applyProtection="0">
      <alignment vertical="center"/>
    </xf>
    <xf numFmtId="4" fontId="32" fillId="0" borderId="0" applyFont="0" applyFill="0" applyBorder="0" applyAlignment="0" applyProtection="0">
      <alignment vertical="center"/>
    </xf>
    <xf numFmtId="0" fontId="74" fillId="0" borderId="4" applyNumberFormat="0" applyFill="0" applyProtection="0">
      <alignment horizontal="right" vertical="center"/>
    </xf>
    <xf numFmtId="0" fontId="59" fillId="0" borderId="0">
      <alignment vertical="center"/>
    </xf>
    <xf numFmtId="4" fontId="32" fillId="0" borderId="0" applyFont="0" applyFill="0" applyBorder="0" applyAlignment="0" applyProtection="0">
      <alignment vertical="center"/>
    </xf>
    <xf numFmtId="0" fontId="32" fillId="0" borderId="0">
      <alignment vertical="center"/>
    </xf>
    <xf numFmtId="0" fontId="93" fillId="0" borderId="19">
      <alignment horizontal="center" vertical="center"/>
    </xf>
    <xf numFmtId="0" fontId="59" fillId="0" borderId="0">
      <alignment vertical="center"/>
    </xf>
    <xf numFmtId="0" fontId="93" fillId="0" borderId="19">
      <alignment horizontal="center" vertical="center"/>
    </xf>
    <xf numFmtId="0" fontId="93" fillId="0" borderId="19">
      <alignment horizontal="center" vertical="center"/>
    </xf>
    <xf numFmtId="0" fontId="93" fillId="0" borderId="19">
      <alignment horizontal="center" vertical="center"/>
    </xf>
    <xf numFmtId="0" fontId="32" fillId="0" borderId="0">
      <alignment vertical="center"/>
    </xf>
    <xf numFmtId="3" fontId="32" fillId="0" borderId="0" applyFont="0" applyFill="0" applyBorder="0" applyAlignment="0" applyProtection="0">
      <alignment vertical="center"/>
    </xf>
    <xf numFmtId="0" fontId="32" fillId="0" borderId="0">
      <alignment vertical="center"/>
    </xf>
    <xf numFmtId="0" fontId="110" fillId="52" borderId="25" applyNumberFormat="0" applyAlignment="0" applyProtection="0">
      <alignment vertical="center"/>
    </xf>
    <xf numFmtId="0" fontId="32" fillId="0" borderId="0">
      <alignment vertical="center"/>
    </xf>
    <xf numFmtId="0" fontId="32" fillId="60" borderId="0" applyNumberFormat="0" applyFont="0" applyBorder="0" applyAlignment="0" applyProtection="0">
      <alignment vertical="center"/>
    </xf>
    <xf numFmtId="0" fontId="109" fillId="58" borderId="3">
      <alignment vertical="center"/>
      <protection locked="0"/>
    </xf>
    <xf numFmtId="0" fontId="124" fillId="0" borderId="0">
      <alignment vertical="center"/>
    </xf>
    <xf numFmtId="0" fontId="63" fillId="54" borderId="0" applyNumberFormat="0" applyBorder="0" applyAlignment="0" applyProtection="0">
      <alignment vertical="center"/>
    </xf>
    <xf numFmtId="0" fontId="109" fillId="58" borderId="3">
      <alignment vertical="center"/>
      <protection locked="0"/>
    </xf>
    <xf numFmtId="0" fontId="109" fillId="58" borderId="3">
      <alignment vertical="center"/>
      <protection locked="0"/>
    </xf>
    <xf numFmtId="0" fontId="32" fillId="0" borderId="0">
      <alignment vertical="center"/>
    </xf>
    <xf numFmtId="9" fontId="32" fillId="0" borderId="0" applyFont="0" applyFill="0" applyBorder="0" applyAlignment="0" applyProtection="0">
      <alignment vertical="center"/>
    </xf>
    <xf numFmtId="43" fontId="59"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186" fontId="59" fillId="0" borderId="0" applyFont="0" applyFill="0" applyBorder="0" applyAlignment="0" applyProtection="0">
      <alignment vertical="center"/>
    </xf>
    <xf numFmtId="0" fontId="125" fillId="0" borderId="0" applyNumberFormat="0" applyFill="0" applyBorder="0" applyAlignment="0" applyProtection="0">
      <alignment vertical="center"/>
    </xf>
    <xf numFmtId="0" fontId="80" fillId="0" borderId="0" applyNumberForma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99" fillId="0" borderId="0" applyNumberFormat="0" applyFill="0" applyBorder="0" applyAlignment="0" applyProtection="0">
      <alignment vertical="center"/>
    </xf>
    <xf numFmtId="0" fontId="88" fillId="19" borderId="0" applyNumberFormat="0" applyBorder="0" applyAlignment="0" applyProtection="0">
      <alignment vertical="center"/>
    </xf>
    <xf numFmtId="9" fontId="32" fillId="0" borderId="0" applyFont="0" applyFill="0" applyBorder="0" applyAlignment="0" applyProtection="0">
      <alignment vertical="center"/>
    </xf>
    <xf numFmtId="0" fontId="61" fillId="0" borderId="10" applyNumberFormat="0" applyFill="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4" fontId="59" fillId="0" borderId="0" applyFont="0" applyFill="0" applyBorder="0" applyAlignment="0" applyProtection="0">
      <alignment vertical="center"/>
    </xf>
    <xf numFmtId="0" fontId="61" fillId="0" borderId="10" applyNumberFormat="0" applyFill="0" applyAlignment="0" applyProtection="0">
      <alignment vertical="center"/>
    </xf>
    <xf numFmtId="9" fontId="32" fillId="0" borderId="0" applyFont="0" applyFill="0" applyBorder="0" applyAlignment="0" applyProtection="0">
      <alignment vertical="center"/>
    </xf>
    <xf numFmtId="0" fontId="32" fillId="0" borderId="0">
      <alignment vertical="center"/>
    </xf>
    <xf numFmtId="9" fontId="32" fillId="0" borderId="0" applyFont="0" applyFill="0" applyBorder="0" applyAlignment="0" applyProtection="0">
      <alignment vertical="center"/>
    </xf>
    <xf numFmtId="0" fontId="32" fillId="0" borderId="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59" fillId="0" borderId="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117" fillId="0" borderId="33" applyNumberFormat="0" applyFill="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68" fillId="9" borderId="0" applyNumberFormat="0" applyBorder="0" applyAlignment="0" applyProtection="0">
      <alignment vertical="center"/>
    </xf>
    <xf numFmtId="0" fontId="103" fillId="0" borderId="24" applyNumberFormat="0" applyFill="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74" fillId="0" borderId="4" applyNumberFormat="0" applyFill="0" applyProtection="0">
      <alignment horizontal="righ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32" fillId="0" borderId="0">
      <alignment vertical="center"/>
    </xf>
    <xf numFmtId="0" fontId="114" fillId="0" borderId="30" applyNumberFormat="0" applyFill="0" applyAlignment="0" applyProtection="0">
      <alignment vertical="center"/>
    </xf>
    <xf numFmtId="9" fontId="32" fillId="0" borderId="0" applyFont="0" applyFill="0" applyBorder="0" applyAlignment="0" applyProtection="0">
      <alignment vertical="center"/>
    </xf>
    <xf numFmtId="0" fontId="125" fillId="0" borderId="34" applyNumberFormat="0" applyFill="0" applyAlignment="0" applyProtection="0">
      <alignment vertical="center"/>
    </xf>
    <xf numFmtId="0" fontId="123" fillId="0" borderId="0" applyNumberFormat="0" applyFill="0" applyBorder="0" applyAlignment="0" applyProtection="0">
      <alignment vertical="center"/>
    </xf>
    <xf numFmtId="9" fontId="32" fillId="0" borderId="0" applyFont="0" applyFill="0" applyBorder="0" applyAlignment="0" applyProtection="0">
      <alignment vertical="center"/>
    </xf>
    <xf numFmtId="0" fontId="99" fillId="0" borderId="0" applyNumberFormat="0" applyFill="0" applyBorder="0" applyAlignment="0" applyProtection="0">
      <alignment vertical="center"/>
    </xf>
    <xf numFmtId="0" fontId="80" fillId="0" borderId="0" applyNumberFormat="0" applyFill="0" applyBorder="0" applyAlignment="0" applyProtection="0">
      <alignment vertical="center"/>
    </xf>
    <xf numFmtId="9" fontId="32" fillId="0" borderId="0" applyFont="0" applyFill="0" applyBorder="0" applyAlignment="0" applyProtection="0">
      <alignment vertical="center"/>
    </xf>
    <xf numFmtId="0" fontId="99" fillId="0" borderId="0" applyNumberFormat="0" applyFill="0" applyBorder="0" applyAlignment="0" applyProtection="0">
      <alignment vertical="center"/>
    </xf>
    <xf numFmtId="9" fontId="32" fillId="0" borderId="0" applyFont="0" applyFill="0" applyBorder="0" applyAlignment="0" applyProtection="0">
      <alignment vertical="center"/>
    </xf>
    <xf numFmtId="0" fontId="126" fillId="0" borderId="4" applyNumberFormat="0" applyFill="0" applyProtection="0">
      <alignment horizontal="center" vertical="center"/>
    </xf>
    <xf numFmtId="181" fontId="32" fillId="0" borderId="0" applyFont="0" applyFill="0" applyBorder="0" applyAlignment="0" applyProtection="0">
      <alignment vertical="center"/>
    </xf>
    <xf numFmtId="0" fontId="74" fillId="0" borderId="4" applyNumberFormat="0" applyFill="0" applyProtection="0">
      <alignment horizontal="right" vertical="center"/>
    </xf>
    <xf numFmtId="0" fontId="74" fillId="0" borderId="4" applyNumberFormat="0" applyFill="0" applyProtection="0">
      <alignment horizontal="right" vertical="center"/>
    </xf>
    <xf numFmtId="0" fontId="61" fillId="0" borderId="10" applyNumberFormat="0" applyFill="0" applyAlignment="0" applyProtection="0">
      <alignment vertical="center"/>
    </xf>
    <xf numFmtId="0" fontId="84" fillId="0" borderId="14" applyNumberFormat="0" applyFill="0" applyAlignment="0" applyProtection="0">
      <alignment vertical="center"/>
    </xf>
    <xf numFmtId="0" fontId="84" fillId="0" borderId="14" applyNumberFormat="0" applyFill="0" applyAlignment="0" applyProtection="0">
      <alignment vertical="center"/>
    </xf>
    <xf numFmtId="0" fontId="127" fillId="0" borderId="0" applyNumberFormat="0" applyFill="0" applyBorder="0" applyAlignment="0" applyProtection="0">
      <alignment vertical="top"/>
      <protection locked="0"/>
    </xf>
    <xf numFmtId="0" fontId="103" fillId="0" borderId="24" applyNumberFormat="0" applyFill="0" applyAlignment="0" applyProtection="0">
      <alignment vertical="center"/>
    </xf>
    <xf numFmtId="0" fontId="32" fillId="0" borderId="0">
      <alignment vertical="center"/>
    </xf>
    <xf numFmtId="0" fontId="84" fillId="0" borderId="14" applyNumberFormat="0" applyFill="0" applyAlignment="0" applyProtection="0">
      <alignment vertical="center"/>
    </xf>
    <xf numFmtId="0" fontId="32" fillId="0" borderId="0">
      <alignment vertical="center"/>
    </xf>
    <xf numFmtId="0" fontId="103" fillId="0" borderId="24" applyNumberFormat="0" applyFill="0" applyAlignment="0" applyProtection="0">
      <alignment vertical="center"/>
    </xf>
    <xf numFmtId="0" fontId="32" fillId="0" borderId="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92" fillId="0" borderId="26" applyNumberFormat="0" applyFill="0" applyAlignment="0" applyProtection="0">
      <alignment vertical="center"/>
    </xf>
    <xf numFmtId="0" fontId="68" fillId="9" borderId="0" applyNumberFormat="0" applyBorder="0" applyAlignment="0" applyProtection="0">
      <alignment vertical="center"/>
    </xf>
    <xf numFmtId="0" fontId="103" fillId="0" borderId="24" applyNumberFormat="0" applyFill="0" applyAlignment="0" applyProtection="0">
      <alignment vertical="center"/>
    </xf>
    <xf numFmtId="0" fontId="68" fillId="9" borderId="0" applyNumberFormat="0" applyBorder="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32" fillId="0" borderId="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32" fillId="0" borderId="0">
      <alignment vertical="center"/>
    </xf>
    <xf numFmtId="0" fontId="32" fillId="0" borderId="0"/>
    <xf numFmtId="0" fontId="103" fillId="0" borderId="24" applyNumberFormat="0" applyFill="0" applyAlignment="0" applyProtection="0">
      <alignment vertical="center"/>
    </xf>
    <xf numFmtId="0" fontId="125" fillId="0" borderId="34" applyNumberFormat="0" applyFill="0" applyAlignment="0" applyProtection="0">
      <alignment vertical="center"/>
    </xf>
    <xf numFmtId="0" fontId="68" fillId="9" borderId="0" applyNumberFormat="0" applyBorder="0" applyAlignment="0" applyProtection="0">
      <alignment vertical="center"/>
    </xf>
    <xf numFmtId="0" fontId="92" fillId="0" borderId="26" applyNumberFormat="0" applyFill="0" applyAlignment="0" applyProtection="0">
      <alignment vertical="center"/>
    </xf>
    <xf numFmtId="0" fontId="68" fillId="9" borderId="0" applyNumberFormat="0" applyBorder="0" applyAlignment="0" applyProtection="0">
      <alignment vertical="center"/>
    </xf>
    <xf numFmtId="0" fontId="92" fillId="0" borderId="26" applyNumberFormat="0" applyFill="0" applyAlignment="0" applyProtection="0">
      <alignment vertical="center"/>
    </xf>
    <xf numFmtId="0" fontId="92" fillId="0" borderId="26" applyNumberFormat="0" applyFill="0" applyAlignment="0" applyProtection="0">
      <alignment vertical="center"/>
    </xf>
    <xf numFmtId="0" fontId="92" fillId="0" borderId="26" applyNumberFormat="0" applyFill="0" applyAlignment="0" applyProtection="0">
      <alignment vertical="center"/>
    </xf>
    <xf numFmtId="0" fontId="74" fillId="0" borderId="4" applyNumberFormat="0" applyFill="0" applyProtection="0">
      <alignment horizontal="left" vertical="center"/>
    </xf>
    <xf numFmtId="0" fontId="92" fillId="0" borderId="26" applyNumberFormat="0" applyFill="0" applyAlignment="0" applyProtection="0">
      <alignment vertical="center"/>
    </xf>
    <xf numFmtId="0" fontId="92" fillId="0" borderId="26" applyNumberFormat="0" applyFill="0" applyAlignment="0" applyProtection="0">
      <alignment vertical="center"/>
    </xf>
    <xf numFmtId="0" fontId="92" fillId="0" borderId="26" applyNumberFormat="0" applyFill="0" applyAlignment="0" applyProtection="0">
      <alignment vertical="center"/>
    </xf>
    <xf numFmtId="0" fontId="92" fillId="0" borderId="0" applyNumberFormat="0" applyFill="0" applyBorder="0" applyAlignment="0" applyProtection="0">
      <alignment vertical="center"/>
    </xf>
    <xf numFmtId="0" fontId="92" fillId="0" borderId="26" applyNumberFormat="0" applyFill="0" applyAlignment="0" applyProtection="0">
      <alignment vertical="center"/>
    </xf>
    <xf numFmtId="0" fontId="92" fillId="0" borderId="26" applyNumberFormat="0" applyFill="0" applyAlignment="0" applyProtection="0">
      <alignment vertical="center"/>
    </xf>
    <xf numFmtId="0" fontId="92" fillId="0" borderId="26" applyNumberFormat="0" applyFill="0" applyAlignment="0" applyProtection="0">
      <alignment vertical="center"/>
    </xf>
    <xf numFmtId="0" fontId="105" fillId="0" borderId="1">
      <alignment horizontal="left" vertical="center"/>
    </xf>
    <xf numFmtId="0" fontId="92" fillId="0" borderId="26" applyNumberFormat="0" applyFill="0" applyAlignment="0" applyProtection="0">
      <alignment vertical="center"/>
    </xf>
    <xf numFmtId="0" fontId="32" fillId="0" borderId="0">
      <alignment vertical="center"/>
    </xf>
    <xf numFmtId="0" fontId="92" fillId="0" borderId="26" applyNumberFormat="0" applyFill="0" applyAlignment="0" applyProtection="0">
      <alignment vertical="center"/>
    </xf>
    <xf numFmtId="0" fontId="32" fillId="0" borderId="0">
      <alignment vertical="center"/>
    </xf>
    <xf numFmtId="1" fontId="74" fillId="0" borderId="12" applyFill="0" applyProtection="0">
      <alignment horizontal="center" vertical="center"/>
    </xf>
    <xf numFmtId="0" fontId="92" fillId="0" borderId="26" applyNumberFormat="0" applyFill="0" applyAlignment="0" applyProtection="0">
      <alignment vertical="center"/>
    </xf>
    <xf numFmtId="186" fontId="59" fillId="0" borderId="0" applyFont="0" applyFill="0" applyBorder="0" applyAlignment="0" applyProtection="0">
      <alignment vertical="center"/>
    </xf>
    <xf numFmtId="0" fontId="125" fillId="0" borderId="0" applyNumberFormat="0" applyFill="0" applyBorder="0" applyAlignment="0" applyProtection="0">
      <alignment vertical="center"/>
    </xf>
    <xf numFmtId="43" fontId="59" fillId="0" borderId="0" applyFont="0" applyFill="0" applyBorder="0" applyAlignment="0" applyProtection="0">
      <alignment vertical="center"/>
    </xf>
    <xf numFmtId="0" fontId="92" fillId="0" borderId="0" applyNumberFormat="0" applyFill="0" applyBorder="0" applyAlignment="0" applyProtection="0">
      <alignment vertical="center"/>
    </xf>
    <xf numFmtId="43" fontId="59" fillId="0" borderId="0" applyFon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43" fontId="59" fillId="0" borderId="0" applyFont="0" applyFill="0" applyBorder="0" applyAlignment="0" applyProtection="0">
      <alignment vertical="center"/>
    </xf>
    <xf numFmtId="0" fontId="92" fillId="0" borderId="0" applyNumberFormat="0" applyFill="0" applyBorder="0" applyAlignment="0" applyProtection="0">
      <alignment vertical="center"/>
    </xf>
    <xf numFmtId="43" fontId="59" fillId="0" borderId="0" applyFon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43" fontId="59" fillId="0" borderId="0" applyFon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43" fontId="59" fillId="0" borderId="0" applyFont="0" applyFill="0" applyBorder="0" applyAlignment="0" applyProtection="0">
      <alignment vertical="center"/>
    </xf>
    <xf numFmtId="0" fontId="92" fillId="0" borderId="0" applyNumberFormat="0" applyFill="0" applyBorder="0" applyAlignment="0" applyProtection="0">
      <alignment vertical="center"/>
    </xf>
    <xf numFmtId="0" fontId="88" fillId="31" borderId="0" applyNumberFormat="0" applyBorder="0" applyAlignment="0" applyProtection="0">
      <alignment vertical="center"/>
    </xf>
    <xf numFmtId="0" fontId="59" fillId="0" borderId="0">
      <alignment vertical="center"/>
    </xf>
    <xf numFmtId="43" fontId="59" fillId="0" borderId="0" applyFont="0" applyFill="0" applyBorder="0" applyAlignment="0" applyProtection="0">
      <alignment vertical="center"/>
    </xf>
    <xf numFmtId="0" fontId="92" fillId="0" borderId="0" applyNumberFormat="0" applyFill="0" applyBorder="0" applyAlignment="0" applyProtection="0">
      <alignment vertical="center"/>
    </xf>
    <xf numFmtId="43" fontId="59" fillId="0" borderId="0" applyFont="0" applyFill="0" applyBorder="0" applyAlignment="0" applyProtection="0">
      <alignment vertical="center"/>
    </xf>
    <xf numFmtId="0" fontId="92"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59" fillId="0" borderId="0">
      <alignment vertical="center"/>
    </xf>
    <xf numFmtId="0" fontId="110" fillId="52" borderId="25" applyNumberFormat="0" applyAlignment="0" applyProtection="0">
      <alignment vertical="center"/>
    </xf>
    <xf numFmtId="0" fontId="99" fillId="0" borderId="0" applyNumberFormat="0" applyFill="0" applyBorder="0" applyAlignment="0" applyProtection="0">
      <alignment vertical="center"/>
    </xf>
    <xf numFmtId="0" fontId="59" fillId="0" borderId="0">
      <alignment vertical="center"/>
    </xf>
    <xf numFmtId="0" fontId="99" fillId="0" borderId="0" applyNumberFormat="0" applyFill="0" applyBorder="0" applyAlignment="0" applyProtection="0">
      <alignment vertical="center"/>
    </xf>
    <xf numFmtId="0" fontId="32" fillId="0" borderId="0">
      <alignment vertical="center"/>
    </xf>
    <xf numFmtId="0" fontId="126" fillId="0" borderId="4" applyNumberFormat="0" applyFill="0" applyProtection="0">
      <alignment horizontal="center" vertical="center"/>
    </xf>
    <xf numFmtId="0" fontId="126" fillId="0" borderId="4" applyNumberFormat="0" applyFill="0" applyProtection="0">
      <alignment horizontal="center" vertical="center"/>
    </xf>
    <xf numFmtId="0" fontId="126" fillId="0" borderId="4" applyNumberFormat="0" applyFill="0" applyProtection="0">
      <alignment horizontal="center" vertical="center"/>
    </xf>
    <xf numFmtId="0" fontId="68" fillId="17" borderId="0" applyNumberFormat="0" applyBorder="0" applyAlignment="0" applyProtection="0">
      <alignment vertical="center"/>
    </xf>
    <xf numFmtId="0" fontId="126" fillId="0" borderId="4" applyNumberFormat="0" applyFill="0" applyProtection="0">
      <alignment horizontal="center" vertical="center"/>
    </xf>
    <xf numFmtId="0" fontId="126" fillId="0" borderId="4" applyNumberFormat="0" applyFill="0" applyProtection="0">
      <alignment horizontal="center" vertical="center"/>
    </xf>
    <xf numFmtId="0" fontId="88" fillId="19" borderId="0" applyNumberFormat="0" applyBorder="0" applyAlignment="0" applyProtection="0">
      <alignment vertical="center"/>
    </xf>
    <xf numFmtId="0" fontId="126" fillId="0" borderId="4" applyNumberFormat="0" applyFill="0" applyProtection="0">
      <alignment horizontal="center" vertical="center"/>
    </xf>
    <xf numFmtId="0" fontId="126" fillId="0" borderId="4" applyNumberFormat="0" applyFill="0" applyProtection="0">
      <alignment horizontal="center" vertical="center"/>
    </xf>
    <xf numFmtId="0" fontId="128"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32" fillId="0" borderId="0">
      <alignment vertical="center"/>
    </xf>
    <xf numFmtId="0" fontId="66" fillId="0" borderId="12" applyNumberFormat="0" applyFill="0" applyProtection="0">
      <alignment horizontal="center" vertical="center"/>
    </xf>
    <xf numFmtId="0" fontId="32" fillId="0" borderId="0">
      <alignment vertical="center"/>
    </xf>
    <xf numFmtId="0" fontId="66" fillId="0" borderId="12" applyNumberFormat="0" applyFill="0" applyProtection="0">
      <alignment horizontal="center" vertical="center"/>
    </xf>
    <xf numFmtId="0" fontId="32" fillId="0" borderId="0">
      <alignment vertical="center"/>
    </xf>
    <xf numFmtId="0" fontId="32" fillId="0" borderId="0">
      <alignment vertical="center"/>
    </xf>
    <xf numFmtId="0" fontId="66" fillId="0" borderId="12" applyNumberFormat="0" applyFill="0" applyProtection="0">
      <alignment horizontal="center" vertical="center"/>
    </xf>
    <xf numFmtId="0" fontId="32" fillId="0" borderId="0">
      <alignment vertical="center"/>
    </xf>
    <xf numFmtId="0" fontId="66" fillId="0" borderId="12" applyNumberFormat="0" applyFill="0" applyProtection="0">
      <alignment horizontal="center" vertical="center"/>
    </xf>
    <xf numFmtId="0" fontId="32" fillId="0" borderId="0">
      <alignment vertical="center"/>
    </xf>
    <xf numFmtId="0" fontId="66" fillId="0" borderId="12" applyNumberFormat="0" applyFill="0" applyProtection="0">
      <alignment horizontal="center" vertical="center"/>
    </xf>
    <xf numFmtId="0" fontId="80" fillId="0" borderId="0" applyNumberFormat="0" applyFill="0" applyBorder="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0" fillId="0" borderId="0" applyNumberFormat="0" applyFill="0" applyBorder="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8" fillId="31" borderId="0" applyNumberFormat="0" applyBorder="0" applyAlignment="0" applyProtection="0">
      <alignment vertical="center"/>
    </xf>
    <xf numFmtId="0" fontId="104" fillId="0" borderId="0" applyNumberFormat="0" applyFill="0" applyBorder="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88" fillId="19" borderId="0" applyNumberFormat="0" applyBorder="0" applyAlignment="0" applyProtection="0">
      <alignment vertical="center"/>
    </xf>
    <xf numFmtId="0" fontId="102" fillId="31" borderId="0" applyNumberFormat="0" applyBorder="0" applyAlignment="0" applyProtection="0">
      <alignment vertical="center"/>
    </xf>
    <xf numFmtId="0" fontId="32" fillId="0" borderId="0">
      <alignment vertical="center"/>
    </xf>
    <xf numFmtId="0" fontId="88" fillId="19" borderId="0" applyNumberFormat="0" applyBorder="0" applyAlignment="0" applyProtection="0">
      <alignment vertical="center"/>
    </xf>
    <xf numFmtId="0" fontId="102" fillId="31" borderId="0" applyNumberFormat="0" applyBorder="0" applyAlignment="0" applyProtection="0">
      <alignment vertical="center"/>
    </xf>
    <xf numFmtId="0" fontId="102" fillId="31" borderId="0" applyNumberFormat="0" applyBorder="0" applyAlignment="0" applyProtection="0">
      <alignment vertical="center"/>
    </xf>
    <xf numFmtId="0" fontId="88" fillId="31" borderId="0" applyNumberFormat="0" applyBorder="0" applyAlignment="0" applyProtection="0">
      <alignment vertical="center"/>
    </xf>
    <xf numFmtId="0" fontId="88" fillId="31" borderId="0" applyNumberFormat="0" applyBorder="0" applyAlignment="0" applyProtection="0">
      <alignment vertical="center"/>
    </xf>
    <xf numFmtId="0" fontId="88" fillId="31" borderId="0" applyNumberFormat="0" applyBorder="0" applyAlignment="0" applyProtection="0">
      <alignment vertical="center"/>
    </xf>
    <xf numFmtId="0" fontId="88" fillId="31" borderId="0" applyNumberFormat="0" applyBorder="0" applyAlignment="0" applyProtection="0">
      <alignment vertical="center"/>
    </xf>
    <xf numFmtId="0" fontId="88" fillId="31" borderId="0" applyNumberFormat="0" applyBorder="0" applyAlignment="0" applyProtection="0">
      <alignment vertical="center"/>
    </xf>
    <xf numFmtId="0" fontId="88" fillId="31" borderId="0" applyNumberFormat="0" applyBorder="0" applyAlignment="0" applyProtection="0">
      <alignment vertical="center"/>
    </xf>
    <xf numFmtId="0" fontId="88" fillId="31" borderId="0" applyNumberFormat="0" applyBorder="0" applyAlignment="0" applyProtection="0">
      <alignment vertical="center"/>
    </xf>
    <xf numFmtId="0" fontId="32" fillId="0" borderId="0">
      <alignment vertical="center"/>
    </xf>
    <xf numFmtId="0" fontId="102" fillId="19" borderId="0" applyNumberFormat="0" applyBorder="0" applyAlignment="0" applyProtection="0">
      <alignment vertical="center"/>
    </xf>
    <xf numFmtId="0" fontId="102" fillId="19" borderId="0" applyNumberFormat="0" applyBorder="0" applyAlignment="0" applyProtection="0">
      <alignment vertical="center"/>
    </xf>
    <xf numFmtId="0" fontId="102" fillId="19" borderId="0" applyNumberFormat="0" applyBorder="0" applyAlignment="0" applyProtection="0">
      <alignment vertical="center"/>
    </xf>
    <xf numFmtId="0" fontId="102" fillId="19" borderId="0" applyNumberFormat="0" applyBorder="0" applyAlignment="0" applyProtection="0">
      <alignment vertical="center"/>
    </xf>
    <xf numFmtId="0" fontId="102" fillId="19" borderId="0" applyNumberFormat="0" applyBorder="0" applyAlignment="0" applyProtection="0">
      <alignment vertical="center"/>
    </xf>
    <xf numFmtId="0" fontId="59" fillId="0" borderId="0">
      <alignment vertical="center"/>
    </xf>
    <xf numFmtId="0" fontId="102" fillId="19" borderId="0" applyNumberFormat="0" applyBorder="0" applyAlignment="0" applyProtection="0">
      <alignment vertical="center"/>
    </xf>
    <xf numFmtId="0" fontId="69" fillId="10" borderId="0" applyNumberFormat="0" applyBorder="0" applyAlignment="0" applyProtection="0">
      <alignment vertical="center"/>
    </xf>
    <xf numFmtId="0" fontId="102" fillId="19" borderId="0" applyNumberFormat="0" applyBorder="0" applyAlignment="0" applyProtection="0">
      <alignment vertical="center"/>
    </xf>
    <xf numFmtId="0" fontId="75" fillId="19" borderId="0" applyNumberFormat="0" applyBorder="0" applyAlignment="0" applyProtection="0">
      <alignment vertical="center"/>
    </xf>
    <xf numFmtId="0" fontId="110" fillId="52" borderId="25" applyNumberFormat="0" applyAlignment="0" applyProtection="0">
      <alignment vertical="center"/>
    </xf>
    <xf numFmtId="0" fontId="88" fillId="31" borderId="0" applyNumberFormat="0" applyBorder="0" applyAlignment="0" applyProtection="0">
      <alignment vertical="center"/>
    </xf>
    <xf numFmtId="0" fontId="32" fillId="0" borderId="0">
      <alignment vertical="center"/>
    </xf>
    <xf numFmtId="0" fontId="32" fillId="0" borderId="0">
      <alignment vertical="center"/>
    </xf>
    <xf numFmtId="0" fontId="108" fillId="0" borderId="0">
      <alignment vertical="center"/>
    </xf>
    <xf numFmtId="0" fontId="110" fillId="52" borderId="25" applyNumberFormat="0" applyAlignment="0" applyProtection="0">
      <alignment vertical="center"/>
    </xf>
    <xf numFmtId="0" fontId="88" fillId="31" borderId="0" applyNumberFormat="0" applyBorder="0" applyAlignment="0" applyProtection="0">
      <alignment vertical="center"/>
    </xf>
    <xf numFmtId="0" fontId="32" fillId="0" borderId="0">
      <alignment vertical="center"/>
    </xf>
    <xf numFmtId="0" fontId="10" fillId="0" borderId="0">
      <alignment vertical="center"/>
    </xf>
    <xf numFmtId="0" fontId="10" fillId="0" borderId="0">
      <alignment vertical="center"/>
    </xf>
    <xf numFmtId="0" fontId="88" fillId="31" borderId="0" applyNumberFormat="0" applyBorder="0" applyAlignment="0" applyProtection="0">
      <alignment vertical="center"/>
    </xf>
    <xf numFmtId="0" fontId="10" fillId="0" borderId="0">
      <alignment vertical="center"/>
    </xf>
    <xf numFmtId="0" fontId="88" fillId="31"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61" fillId="0" borderId="10" applyNumberFormat="0" applyFill="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59" fillId="0" borderId="0">
      <alignment vertical="center"/>
    </xf>
    <xf numFmtId="0" fontId="32" fillId="0" borderId="0">
      <alignment vertical="center"/>
    </xf>
    <xf numFmtId="0" fontId="32" fillId="0" borderId="0">
      <alignment vertical="center"/>
    </xf>
    <xf numFmtId="0" fontId="68" fillId="9" borderId="0" applyNumberFormat="0" applyBorder="0" applyAlignment="0" applyProtection="0">
      <alignment vertical="center"/>
    </xf>
    <xf numFmtId="0" fontId="32" fillId="0" borderId="0">
      <alignment vertical="center"/>
    </xf>
    <xf numFmtId="0" fontId="100" fillId="18" borderId="23" applyNumberFormat="0" applyAlignment="0" applyProtection="0">
      <alignment vertical="center"/>
    </xf>
    <xf numFmtId="0" fontId="59" fillId="0" borderId="0">
      <alignment vertical="center"/>
    </xf>
    <xf numFmtId="0" fontId="59" fillId="0" borderId="0">
      <alignment vertical="center"/>
    </xf>
    <xf numFmtId="0" fontId="32" fillId="0" borderId="0">
      <alignment vertical="center"/>
    </xf>
    <xf numFmtId="0" fontId="32" fillId="0" borderId="0">
      <alignment vertical="center"/>
    </xf>
    <xf numFmtId="0" fontId="129" fillId="0" borderId="0" applyNumberFormat="0" applyFill="0" applyBorder="0" applyAlignment="0" applyProtection="0">
      <alignment vertical="center"/>
    </xf>
    <xf numFmtId="0" fontId="59" fillId="11" borderId="27" applyNumberFormat="0" applyFont="0" applyAlignment="0" applyProtection="0">
      <alignment vertical="center"/>
    </xf>
    <xf numFmtId="0" fontId="32" fillId="0" borderId="0">
      <alignment vertical="center"/>
    </xf>
    <xf numFmtId="0" fontId="59" fillId="0" borderId="0">
      <alignment vertical="center"/>
    </xf>
    <xf numFmtId="0" fontId="59" fillId="11" borderId="27" applyNumberFormat="0" applyFont="0" applyAlignment="0" applyProtection="0">
      <alignment vertical="center"/>
    </xf>
    <xf numFmtId="0" fontId="32" fillId="0" borderId="0">
      <alignment vertical="center"/>
    </xf>
    <xf numFmtId="0" fontId="59" fillId="0" borderId="0">
      <alignment vertical="center"/>
    </xf>
    <xf numFmtId="0" fontId="32" fillId="0" borderId="0">
      <alignment vertical="center"/>
    </xf>
    <xf numFmtId="0" fontId="32" fillId="0" borderId="0"/>
    <xf numFmtId="0" fontId="59" fillId="11" borderId="27" applyNumberFormat="0" applyFont="0" applyAlignment="0" applyProtection="0">
      <alignment vertical="center"/>
    </xf>
    <xf numFmtId="0" fontId="32" fillId="0" borderId="0">
      <alignment vertical="center"/>
    </xf>
    <xf numFmtId="0" fontId="59" fillId="0" borderId="0">
      <alignment vertical="center"/>
    </xf>
    <xf numFmtId="0" fontId="32" fillId="0" borderId="0">
      <alignment vertical="center"/>
    </xf>
    <xf numFmtId="0" fontId="32" fillId="0" borderId="0">
      <alignment vertical="center"/>
    </xf>
    <xf numFmtId="0" fontId="69" fillId="10" borderId="0" applyNumberFormat="0" applyBorder="0" applyAlignment="0" applyProtection="0">
      <alignment vertical="center"/>
    </xf>
    <xf numFmtId="0" fontId="63" fillId="61" borderId="0" applyNumberFormat="0" applyBorder="0" applyAlignment="0" applyProtection="0">
      <alignment vertical="center"/>
    </xf>
    <xf numFmtId="0" fontId="32" fillId="0" borderId="0">
      <alignment vertical="center"/>
    </xf>
    <xf numFmtId="0" fontId="32" fillId="0" borderId="0">
      <alignment vertical="center"/>
    </xf>
    <xf numFmtId="0" fontId="69" fillId="10" borderId="0" applyNumberFormat="0" applyBorder="0" applyAlignment="0" applyProtection="0">
      <alignment vertical="center"/>
    </xf>
    <xf numFmtId="0" fontId="32" fillId="0" borderId="0">
      <alignment vertical="center"/>
    </xf>
    <xf numFmtId="0" fontId="61" fillId="0" borderId="10" applyNumberFormat="0" applyFill="0" applyAlignment="0" applyProtection="0">
      <alignment vertical="center"/>
    </xf>
    <xf numFmtId="0" fontId="32" fillId="0" borderId="0">
      <alignment vertical="center"/>
    </xf>
    <xf numFmtId="0" fontId="61" fillId="0" borderId="10" applyNumberFormat="0" applyFill="0" applyAlignment="0" applyProtection="0">
      <alignment vertical="center"/>
    </xf>
    <xf numFmtId="0" fontId="32" fillId="0" borderId="0">
      <alignment vertical="center"/>
    </xf>
    <xf numFmtId="0" fontId="61" fillId="0" borderId="10" applyNumberFormat="0" applyFill="0" applyAlignment="0" applyProtection="0">
      <alignment vertical="center"/>
    </xf>
    <xf numFmtId="0" fontId="32" fillId="0" borderId="0">
      <alignment vertical="center"/>
    </xf>
    <xf numFmtId="0" fontId="32" fillId="0" borderId="0">
      <alignment vertical="center"/>
    </xf>
    <xf numFmtId="0" fontId="63" fillId="53"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1" fontId="74" fillId="0" borderId="12" applyFill="0" applyProtection="0">
      <alignment horizontal="center" vertical="center"/>
    </xf>
    <xf numFmtId="0" fontId="32" fillId="0" borderId="0">
      <alignment vertical="center"/>
    </xf>
    <xf numFmtId="1" fontId="74" fillId="0" borderId="12" applyFill="0" applyProtection="0">
      <alignment horizontal="center" vertical="center"/>
    </xf>
    <xf numFmtId="0" fontId="32" fillId="0" borderId="0">
      <alignment vertical="center"/>
    </xf>
    <xf numFmtId="0" fontId="10"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68" fillId="9" borderId="0" applyNumberFormat="0" applyBorder="0" applyAlignment="0" applyProtection="0">
      <alignment vertical="center"/>
    </xf>
    <xf numFmtId="0" fontId="32" fillId="0" borderId="0">
      <alignment vertical="center"/>
    </xf>
    <xf numFmtId="0" fontId="97" fillId="12" borderId="22"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59" fillId="0" borderId="0">
      <alignment vertical="center"/>
    </xf>
    <xf numFmtId="0" fontId="32" fillId="0" borderId="0">
      <alignment vertical="center"/>
    </xf>
    <xf numFmtId="0" fontId="110" fillId="52" borderId="25" applyNumberFormat="0" applyAlignment="0" applyProtection="0">
      <alignment vertical="center"/>
    </xf>
    <xf numFmtId="0" fontId="32" fillId="0" borderId="0">
      <alignment vertical="center"/>
    </xf>
    <xf numFmtId="0" fontId="77" fillId="9" borderId="0" applyNumberFormat="0" applyBorder="0" applyAlignment="0" applyProtection="0">
      <alignment vertical="center"/>
    </xf>
    <xf numFmtId="0" fontId="32" fillId="0" borderId="0">
      <alignment vertical="center"/>
    </xf>
    <xf numFmtId="0" fontId="74" fillId="0" borderId="4" applyNumberFormat="0" applyFill="0" applyProtection="0">
      <alignment horizontal="left" vertical="center"/>
    </xf>
    <xf numFmtId="0" fontId="68" fillId="9" borderId="0" applyNumberFormat="0" applyBorder="0" applyAlignment="0" applyProtection="0">
      <alignment vertical="center"/>
    </xf>
    <xf numFmtId="0" fontId="77" fillId="9" borderId="0" applyNumberFormat="0" applyBorder="0" applyAlignment="0" applyProtection="0">
      <alignment vertical="center"/>
    </xf>
    <xf numFmtId="0" fontId="32" fillId="0" borderId="0">
      <alignment vertical="center"/>
    </xf>
    <xf numFmtId="0" fontId="100" fillId="18" borderId="23" applyNumberFormat="0" applyAlignment="0" applyProtection="0">
      <alignment vertical="center"/>
    </xf>
    <xf numFmtId="0" fontId="32" fillId="0" borderId="0">
      <alignment vertical="center"/>
    </xf>
    <xf numFmtId="0" fontId="32" fillId="0" borderId="0">
      <alignment vertical="center"/>
    </xf>
    <xf numFmtId="0" fontId="97" fillId="12" borderId="22" applyNumberFormat="0" applyAlignment="0" applyProtection="0">
      <alignment vertical="center"/>
    </xf>
    <xf numFmtId="0" fontId="100" fillId="18" borderId="23" applyNumberFormat="0" applyAlignment="0" applyProtection="0">
      <alignment vertical="center"/>
    </xf>
    <xf numFmtId="0" fontId="32" fillId="0" borderId="0">
      <alignment vertical="center"/>
    </xf>
    <xf numFmtId="186" fontId="59" fillId="0" borderId="0" applyFont="0" applyFill="0" applyBorder="0" applyAlignment="0" applyProtection="0">
      <alignment vertical="center"/>
    </xf>
    <xf numFmtId="0" fontId="32" fillId="0" borderId="0">
      <alignment vertical="center"/>
    </xf>
    <xf numFmtId="0" fontId="32" fillId="0" borderId="0">
      <alignment vertical="center"/>
    </xf>
    <xf numFmtId="0" fontId="77" fillId="9" borderId="0" applyNumberFormat="0" applyBorder="0" applyAlignment="0" applyProtection="0">
      <alignment vertical="center"/>
    </xf>
    <xf numFmtId="0" fontId="59" fillId="0" borderId="0">
      <alignment vertical="center"/>
    </xf>
    <xf numFmtId="0" fontId="59" fillId="0" borderId="0">
      <alignment vertical="center"/>
    </xf>
    <xf numFmtId="0" fontId="32" fillId="0" borderId="0">
      <alignment vertical="center"/>
    </xf>
    <xf numFmtId="0" fontId="32" fillId="0" borderId="0">
      <alignment vertical="center"/>
    </xf>
    <xf numFmtId="0" fontId="32" fillId="0" borderId="0">
      <alignment vertical="center"/>
    </xf>
    <xf numFmtId="0" fontId="100" fillId="18" borderId="23"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110" fillId="52" borderId="25" applyNumberFormat="0" applyAlignment="0" applyProtection="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61" fillId="0" borderId="10" applyNumberFormat="0" applyFill="0" applyAlignment="0" applyProtection="0">
      <alignment vertical="center"/>
    </xf>
    <xf numFmtId="0" fontId="97" fillId="12" borderId="22" applyNumberFormat="0" applyAlignment="0" applyProtection="0">
      <alignment vertical="center"/>
    </xf>
    <xf numFmtId="0" fontId="32" fillId="0" borderId="0">
      <alignment vertical="center"/>
    </xf>
    <xf numFmtId="0" fontId="97" fillId="12" borderId="22" applyNumberFormat="0" applyAlignment="0" applyProtection="0">
      <alignment vertical="center"/>
    </xf>
    <xf numFmtId="0" fontId="32" fillId="0" borderId="0">
      <alignment vertical="center"/>
    </xf>
    <xf numFmtId="0" fontId="69" fillId="10" borderId="0" applyNumberFormat="0" applyBorder="0" applyAlignment="0" applyProtection="0">
      <alignment vertical="center"/>
    </xf>
    <xf numFmtId="0" fontId="59" fillId="0" borderId="0">
      <alignment vertical="center"/>
    </xf>
    <xf numFmtId="0" fontId="69" fillId="10" borderId="0" applyNumberFormat="0" applyBorder="0" applyAlignment="0" applyProtection="0">
      <alignment vertical="center"/>
    </xf>
    <xf numFmtId="0" fontId="59" fillId="0" borderId="0">
      <alignment vertical="center"/>
    </xf>
    <xf numFmtId="0" fontId="69" fillId="10"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13" fillId="65" borderId="0" applyNumberFormat="0" applyBorder="0" applyAlignment="0" applyProtection="0">
      <alignment vertical="center"/>
    </xf>
    <xf numFmtId="0" fontId="32" fillId="0" borderId="0">
      <alignment vertical="center"/>
    </xf>
    <xf numFmtId="0" fontId="32" fillId="0" borderId="0">
      <alignment vertical="center"/>
    </xf>
    <xf numFmtId="0" fontId="100" fillId="18" borderId="23"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74" fillId="0" borderId="0">
      <alignment vertical="center"/>
    </xf>
    <xf numFmtId="0" fontId="32" fillId="0" borderId="0">
      <alignment vertical="center"/>
    </xf>
    <xf numFmtId="0" fontId="32" fillId="0" borderId="0">
      <alignment vertical="center"/>
    </xf>
    <xf numFmtId="0" fontId="97" fillId="12" borderId="22"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59" fillId="0" borderId="0">
      <alignment vertical="center"/>
    </xf>
    <xf numFmtId="0" fontId="32" fillId="0" borderId="0">
      <alignment vertical="center"/>
    </xf>
    <xf numFmtId="0" fontId="32" fillId="0" borderId="0">
      <alignment vertical="center"/>
    </xf>
    <xf numFmtId="0" fontId="32" fillId="0" borderId="0">
      <alignment vertical="center"/>
    </xf>
    <xf numFmtId="0" fontId="59"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59" fillId="0" borderId="0">
      <alignment vertical="center"/>
    </xf>
    <xf numFmtId="0" fontId="59" fillId="0" borderId="0">
      <alignment vertical="center"/>
    </xf>
    <xf numFmtId="0" fontId="59"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68" fillId="17"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59" fillId="0" borderId="0">
      <alignment vertical="center"/>
    </xf>
    <xf numFmtId="0" fontId="58" fillId="0" borderId="9" applyNumberFormat="0" applyFill="0" applyAlignment="0" applyProtection="0">
      <alignment vertical="center"/>
    </xf>
    <xf numFmtId="0" fontId="59" fillId="0" borderId="0">
      <alignment vertical="center"/>
    </xf>
    <xf numFmtId="0" fontId="59" fillId="0" borderId="0">
      <alignment vertical="center"/>
    </xf>
    <xf numFmtId="0" fontId="68" fillId="17" borderId="0" applyNumberFormat="0" applyBorder="0" applyAlignment="0" applyProtection="0">
      <alignment vertical="center"/>
    </xf>
    <xf numFmtId="0" fontId="59" fillId="0" borderId="0">
      <alignment vertical="center"/>
    </xf>
    <xf numFmtId="0" fontId="10" fillId="0" borderId="0" applyAlignment="0"/>
    <xf numFmtId="0" fontId="32" fillId="0" borderId="0">
      <alignment vertical="center"/>
    </xf>
    <xf numFmtId="0" fontId="32" fillId="0" borderId="0">
      <alignment vertical="center"/>
    </xf>
    <xf numFmtId="0" fontId="59" fillId="0" borderId="0">
      <alignment vertical="center"/>
    </xf>
    <xf numFmtId="0" fontId="5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2" fillId="0" borderId="0">
      <alignment vertical="center"/>
    </xf>
    <xf numFmtId="0" fontId="59" fillId="0" borderId="0">
      <alignment vertical="center"/>
    </xf>
    <xf numFmtId="0" fontId="59" fillId="0" borderId="0">
      <alignment vertical="center"/>
    </xf>
    <xf numFmtId="0" fontId="59" fillId="11" borderId="27" applyNumberFormat="0" applyFont="0" applyAlignment="0" applyProtection="0">
      <alignment vertical="center"/>
    </xf>
    <xf numFmtId="0" fontId="105" fillId="0" borderId="1">
      <alignment horizontal="left" vertical="center"/>
    </xf>
    <xf numFmtId="0" fontId="105" fillId="0" borderId="1">
      <alignment horizontal="left" vertical="center"/>
    </xf>
    <xf numFmtId="0" fontId="59" fillId="11" borderId="27" applyNumberFormat="0" applyFont="0" applyAlignment="0" applyProtection="0">
      <alignment vertical="center"/>
    </xf>
    <xf numFmtId="0" fontId="105" fillId="0" borderId="1">
      <alignment horizontal="left" vertical="center"/>
    </xf>
    <xf numFmtId="0" fontId="105" fillId="0" borderId="1">
      <alignment horizontal="left" vertical="center"/>
    </xf>
    <xf numFmtId="0" fontId="105" fillId="0" borderId="1">
      <alignment horizontal="left" vertical="center"/>
    </xf>
    <xf numFmtId="0" fontId="59" fillId="0" borderId="0">
      <alignment vertical="center"/>
    </xf>
    <xf numFmtId="0" fontId="59" fillId="0" borderId="0">
      <alignment vertical="center"/>
    </xf>
    <xf numFmtId="0" fontId="106" fillId="12" borderId="25" applyNumberFormat="0" applyAlignment="0" applyProtection="0">
      <alignment vertical="center"/>
    </xf>
    <xf numFmtId="0" fontId="32" fillId="0" borderId="0">
      <alignment vertical="center"/>
    </xf>
    <xf numFmtId="1" fontId="74" fillId="0" borderId="12" applyFill="0" applyProtection="0">
      <alignment horizontal="center" vertical="center"/>
    </xf>
    <xf numFmtId="0" fontId="32" fillId="0" borderId="0">
      <alignment vertical="center"/>
    </xf>
    <xf numFmtId="0" fontId="101"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68" fillId="9" borderId="0" applyNumberFormat="0" applyBorder="0" applyAlignment="0" applyProtection="0">
      <alignment vertical="center"/>
    </xf>
    <xf numFmtId="0" fontId="68" fillId="9" borderId="0" applyNumberFormat="0" applyBorder="0" applyAlignment="0" applyProtection="0">
      <alignment vertical="center"/>
    </xf>
    <xf numFmtId="0" fontId="77" fillId="17" borderId="0" applyNumberFormat="0" applyBorder="0" applyAlignment="0" applyProtection="0">
      <alignment vertical="center"/>
    </xf>
    <xf numFmtId="0" fontId="77"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80" fillId="0" borderId="0" applyNumberFormat="0" applyFill="0" applyBorder="0" applyAlignment="0" applyProtection="0">
      <alignment vertical="center"/>
    </xf>
    <xf numFmtId="0" fontId="68" fillId="17" borderId="0" applyNumberFormat="0" applyBorder="0" applyAlignment="0" applyProtection="0">
      <alignment vertical="center"/>
    </xf>
    <xf numFmtId="0" fontId="80" fillId="0" borderId="0" applyNumberFormat="0" applyFill="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77" fillId="9" borderId="0" applyNumberFormat="0" applyBorder="0" applyAlignment="0" applyProtection="0">
      <alignment vertical="center"/>
    </xf>
    <xf numFmtId="0" fontId="77" fillId="9" borderId="0" applyNumberFormat="0" applyBorder="0" applyAlignment="0" applyProtection="0">
      <alignment vertical="center"/>
    </xf>
    <xf numFmtId="0" fontId="77" fillId="9" borderId="0" applyNumberFormat="0" applyBorder="0" applyAlignment="0" applyProtection="0">
      <alignment vertical="center"/>
    </xf>
    <xf numFmtId="0" fontId="77" fillId="9" borderId="0" applyNumberFormat="0" applyBorder="0" applyAlignment="0" applyProtection="0">
      <alignment vertical="center"/>
    </xf>
    <xf numFmtId="0" fontId="77" fillId="9" borderId="0" applyNumberFormat="0" applyBorder="0" applyAlignment="0" applyProtection="0">
      <alignment vertical="center"/>
    </xf>
    <xf numFmtId="0" fontId="68" fillId="17" borderId="0" applyNumberFormat="0" applyBorder="0" applyAlignment="0" applyProtection="0">
      <alignment vertical="center"/>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104" fillId="0" borderId="0" applyNumberFormat="0" applyFill="0" applyBorder="0" applyAlignment="0" applyProtection="0">
      <alignment vertical="center"/>
    </xf>
    <xf numFmtId="0" fontId="61" fillId="0" borderId="32" applyNumberFormat="0" applyFill="0" applyAlignment="0" applyProtection="0">
      <alignment vertical="center"/>
    </xf>
    <xf numFmtId="0" fontId="100" fillId="18" borderId="23" applyNumberFormat="0" applyAlignment="0" applyProtection="0">
      <alignment vertical="center"/>
    </xf>
    <xf numFmtId="0" fontId="61" fillId="0" borderId="10" applyNumberFormat="0" applyFill="0" applyAlignment="0" applyProtection="0">
      <alignment vertical="center"/>
    </xf>
    <xf numFmtId="0" fontId="100" fillId="18" borderId="23" applyNumberFormat="0" applyAlignment="0" applyProtection="0">
      <alignment vertical="center"/>
    </xf>
    <xf numFmtId="0" fontId="61" fillId="0" borderId="10" applyNumberFormat="0" applyFill="0" applyAlignment="0" applyProtection="0">
      <alignment vertical="center"/>
    </xf>
    <xf numFmtId="0" fontId="100" fillId="18" borderId="23" applyNumberFormat="0" applyAlignment="0" applyProtection="0">
      <alignment vertical="center"/>
    </xf>
    <xf numFmtId="0" fontId="61" fillId="0" borderId="10" applyNumberFormat="0" applyFill="0" applyAlignment="0" applyProtection="0">
      <alignment vertical="center"/>
    </xf>
    <xf numFmtId="0" fontId="100" fillId="18" borderId="23" applyNumberFormat="0" applyAlignment="0" applyProtection="0">
      <alignment vertical="center"/>
    </xf>
    <xf numFmtId="0" fontId="61" fillId="0" borderId="10" applyNumberFormat="0" applyFill="0" applyAlignment="0" applyProtection="0">
      <alignment vertical="center"/>
    </xf>
    <xf numFmtId="0" fontId="100" fillId="18" borderId="23" applyNumberFormat="0" applyAlignment="0" applyProtection="0">
      <alignment vertical="center"/>
    </xf>
    <xf numFmtId="0" fontId="61" fillId="0" borderId="32" applyNumberFormat="0" applyFill="0" applyAlignment="0" applyProtection="0">
      <alignment vertical="center"/>
    </xf>
    <xf numFmtId="0" fontId="61" fillId="0" borderId="10" applyNumberFormat="0" applyFill="0" applyAlignment="0" applyProtection="0">
      <alignment vertical="center"/>
    </xf>
    <xf numFmtId="0" fontId="104" fillId="0" borderId="0" applyNumberFormat="0" applyFill="0" applyBorder="0" applyAlignment="0" applyProtection="0">
      <alignment vertical="center"/>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104" fillId="0" borderId="0" applyNumberFormat="0" applyFill="0" applyBorder="0" applyAlignment="0" applyProtection="0">
      <alignment vertical="center"/>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61" fillId="0" borderId="10" applyNumberFormat="0" applyFill="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6" fillId="12" borderId="25" applyNumberFormat="0" applyAlignment="0" applyProtection="0">
      <alignment vertical="center"/>
    </xf>
    <xf numFmtId="0" fontId="100" fillId="18" borderId="23" applyNumberFormat="0" applyAlignment="0" applyProtection="0">
      <alignment vertical="center"/>
    </xf>
    <xf numFmtId="0" fontId="100" fillId="18" borderId="23" applyNumberFormat="0" applyAlignment="0" applyProtection="0">
      <alignment vertical="center"/>
    </xf>
    <xf numFmtId="0" fontId="100" fillId="18" borderId="23" applyNumberFormat="0" applyAlignment="0" applyProtection="0">
      <alignment vertical="center"/>
    </xf>
    <xf numFmtId="0" fontId="100" fillId="18" borderId="23" applyNumberFormat="0" applyAlignment="0" applyProtection="0">
      <alignment vertical="center"/>
    </xf>
    <xf numFmtId="0" fontId="100" fillId="18" borderId="23" applyNumberFormat="0" applyAlignment="0" applyProtection="0">
      <alignment vertical="center"/>
    </xf>
    <xf numFmtId="0" fontId="100" fillId="18" borderId="23" applyNumberFormat="0" applyAlignment="0" applyProtection="0">
      <alignment vertical="center"/>
    </xf>
    <xf numFmtId="0" fontId="100" fillId="18" borderId="23" applyNumberFormat="0" applyAlignment="0" applyProtection="0">
      <alignment vertical="center"/>
    </xf>
    <xf numFmtId="0" fontId="100" fillId="18" borderId="23" applyNumberFormat="0" applyAlignment="0" applyProtection="0">
      <alignment vertical="center"/>
    </xf>
    <xf numFmtId="0" fontId="100" fillId="18" borderId="23" applyNumberFormat="0" applyAlignment="0" applyProtection="0">
      <alignment vertical="center"/>
    </xf>
    <xf numFmtId="0" fontId="100" fillId="18" borderId="23" applyNumberFormat="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66" fillId="0" borderId="12" applyNumberFormat="0" applyFill="0" applyProtection="0">
      <alignment horizontal="lef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58" fillId="0" borderId="9" applyNumberFormat="0" applyFill="0" applyAlignment="0" applyProtection="0">
      <alignment vertical="center"/>
    </xf>
    <xf numFmtId="0" fontId="108" fillId="0" borderId="0">
      <alignment vertical="center"/>
    </xf>
    <xf numFmtId="0" fontId="110" fillId="52" borderId="25" applyNumberFormat="0" applyAlignment="0" applyProtection="0">
      <alignment vertical="center"/>
    </xf>
    <xf numFmtId="43" fontId="59" fillId="0" borderId="0" applyFont="0" applyFill="0" applyBorder="0" applyAlignment="0" applyProtection="0">
      <alignment vertical="center"/>
    </xf>
    <xf numFmtId="196" fontId="59" fillId="0" borderId="0" applyFont="0" applyFill="0" applyBorder="0" applyAlignment="0" applyProtection="0">
      <alignment vertical="center"/>
    </xf>
    <xf numFmtId="41" fontId="59" fillId="0" borderId="0" applyFont="0" applyFill="0" applyBorder="0" applyAlignment="0" applyProtection="0">
      <alignment vertical="center"/>
    </xf>
    <xf numFmtId="43" fontId="59" fillId="0" borderId="0" applyFont="0" applyFill="0" applyBorder="0" applyAlignment="0" applyProtection="0">
      <alignment vertical="center"/>
    </xf>
    <xf numFmtId="43" fontId="59" fillId="0" borderId="0" applyFont="0" applyFill="0" applyBorder="0" applyAlignment="0" applyProtection="0">
      <alignment vertical="center"/>
    </xf>
    <xf numFmtId="43" fontId="59" fillId="0" borderId="0" applyFont="0" applyFill="0" applyBorder="0" applyAlignment="0" applyProtection="0">
      <alignment vertical="center"/>
    </xf>
    <xf numFmtId="43" fontId="59" fillId="0" borderId="0" applyFont="0" applyFill="0" applyBorder="0" applyAlignment="0" applyProtection="0">
      <alignment vertical="center"/>
    </xf>
    <xf numFmtId="43" fontId="59" fillId="0" borderId="0" applyFont="0" applyFill="0" applyBorder="0" applyAlignment="0" applyProtection="0">
      <alignment vertical="center"/>
    </xf>
    <xf numFmtId="43" fontId="59" fillId="0" borderId="0" applyFont="0" applyFill="0" applyBorder="0" applyAlignment="0" applyProtection="0">
      <alignment vertical="center"/>
    </xf>
    <xf numFmtId="43" fontId="59" fillId="0" borderId="0" applyFont="0" applyFill="0" applyBorder="0" applyAlignment="0" applyProtection="0">
      <alignment vertical="center"/>
    </xf>
    <xf numFmtId="0" fontId="63" fillId="64" borderId="0" applyNumberFormat="0" applyBorder="0" applyAlignment="0" applyProtection="0">
      <alignment vertical="center"/>
    </xf>
    <xf numFmtId="43" fontId="59" fillId="0" borderId="0" applyFont="0" applyFill="0" applyBorder="0" applyAlignment="0" applyProtection="0">
      <alignment vertical="center"/>
    </xf>
    <xf numFmtId="0" fontId="113" fillId="66" borderId="0" applyNumberFormat="0" applyBorder="0" applyAlignment="0" applyProtection="0">
      <alignment vertical="center"/>
    </xf>
    <xf numFmtId="0" fontId="113" fillId="66" borderId="0" applyNumberFormat="0" applyBorder="0" applyAlignment="0" applyProtection="0">
      <alignment vertical="center"/>
    </xf>
    <xf numFmtId="0" fontId="113" fillId="59" borderId="0" applyNumberFormat="0" applyBorder="0" applyAlignment="0" applyProtection="0">
      <alignment vertical="center"/>
    </xf>
    <xf numFmtId="0" fontId="113" fillId="65"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3" fillId="5" borderId="0" applyNumberFormat="0" applyBorder="0" applyAlignment="0" applyProtection="0">
      <alignment vertical="center"/>
    </xf>
    <xf numFmtId="0" fontId="63" fillId="67" borderId="0" applyNumberFormat="0" applyBorder="0" applyAlignment="0" applyProtection="0">
      <alignment vertical="center"/>
    </xf>
    <xf numFmtId="0" fontId="63" fillId="67"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6" borderId="0" applyNumberFormat="0" applyBorder="0" applyAlignment="0" applyProtection="0">
      <alignment vertical="center"/>
    </xf>
    <xf numFmtId="0" fontId="63" fillId="56" borderId="0" applyNumberFormat="0" applyBorder="0" applyAlignment="0" applyProtection="0">
      <alignment vertical="center"/>
    </xf>
    <xf numFmtId="0" fontId="69" fillId="10" borderId="0" applyNumberFormat="0" applyBorder="0" applyAlignment="0" applyProtection="0">
      <alignment vertical="center"/>
    </xf>
    <xf numFmtId="0" fontId="63" fillId="56" borderId="0" applyNumberFormat="0" applyBorder="0" applyAlignment="0" applyProtection="0">
      <alignment vertical="center"/>
    </xf>
    <xf numFmtId="0" fontId="63" fillId="56" borderId="0" applyNumberFormat="0" applyBorder="0" applyAlignment="0" applyProtection="0">
      <alignment vertical="center"/>
    </xf>
    <xf numFmtId="0" fontId="69" fillId="10" borderId="0" applyNumberFormat="0" applyBorder="0" applyAlignment="0" applyProtection="0">
      <alignment vertical="center"/>
    </xf>
    <xf numFmtId="0" fontId="63" fillId="56" borderId="0" applyNumberFormat="0" applyBorder="0" applyAlignment="0" applyProtection="0">
      <alignment vertical="center"/>
    </xf>
    <xf numFmtId="0" fontId="63" fillId="64" borderId="0" applyNumberFormat="0" applyBorder="0" applyAlignment="0" applyProtection="0">
      <alignment vertical="center"/>
    </xf>
    <xf numFmtId="0" fontId="63" fillId="64" borderId="0" applyNumberFormat="0" applyBorder="0" applyAlignment="0" applyProtection="0">
      <alignment vertical="center"/>
    </xf>
    <xf numFmtId="0" fontId="63" fillId="8" borderId="0" applyNumberFormat="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63" fillId="5" borderId="0" applyNumberFormat="0" applyBorder="0" applyAlignment="0" applyProtection="0">
      <alignment vertical="center"/>
    </xf>
    <xf numFmtId="0" fontId="63" fillId="68" borderId="0" applyNumberFormat="0" applyBorder="0" applyAlignment="0" applyProtection="0">
      <alignment vertical="center"/>
    </xf>
    <xf numFmtId="0" fontId="63" fillId="68" borderId="0" applyNumberFormat="0" applyBorder="0" applyAlignment="0" applyProtection="0">
      <alignment vertical="center"/>
    </xf>
    <xf numFmtId="177" fontId="74" fillId="0" borderId="12" applyFill="0" applyProtection="0">
      <alignment horizontal="right" vertical="center"/>
    </xf>
    <xf numFmtId="177" fontId="74" fillId="0" borderId="12" applyFill="0" applyProtection="0">
      <alignment horizontal="right" vertical="center"/>
    </xf>
    <xf numFmtId="177" fontId="74" fillId="0" borderId="12" applyFill="0" applyProtection="0">
      <alignment horizontal="right" vertical="center"/>
    </xf>
    <xf numFmtId="177" fontId="74" fillId="0" borderId="12" applyFill="0" applyProtection="0">
      <alignment horizontal="right" vertical="center"/>
    </xf>
    <xf numFmtId="0" fontId="74" fillId="0" borderId="4" applyNumberFormat="0" applyFill="0" applyProtection="0">
      <alignment horizontal="left" vertical="center"/>
    </xf>
    <xf numFmtId="0" fontId="74" fillId="0" borderId="4" applyNumberFormat="0" applyFill="0" applyProtection="0">
      <alignment horizontal="left" vertical="center"/>
    </xf>
    <xf numFmtId="0" fontId="74" fillId="0" borderId="4" applyNumberFormat="0" applyFill="0" applyProtection="0">
      <alignment horizontal="left" vertical="center"/>
    </xf>
    <xf numFmtId="0" fontId="74" fillId="0" borderId="4" applyNumberFormat="0" applyFill="0" applyProtection="0">
      <alignment horizontal="lef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69" fillId="10" borderId="0" applyNumberFormat="0" applyBorder="0" applyAlignment="0" applyProtection="0">
      <alignment vertical="center"/>
    </xf>
    <xf numFmtId="0" fontId="97" fillId="12" borderId="22" applyNumberFormat="0" applyAlignment="0" applyProtection="0">
      <alignment vertical="center"/>
    </xf>
    <xf numFmtId="0" fontId="97" fillId="12" borderId="22" applyNumberFormat="0" applyAlignment="0" applyProtection="0">
      <alignment vertical="center"/>
    </xf>
    <xf numFmtId="0" fontId="97" fillId="12" borderId="22" applyNumberFormat="0" applyAlignment="0" applyProtection="0">
      <alignment vertical="center"/>
    </xf>
    <xf numFmtId="0" fontId="97" fillId="12" borderId="22" applyNumberFormat="0" applyAlignment="0" applyProtection="0">
      <alignment vertical="center"/>
    </xf>
    <xf numFmtId="0" fontId="97" fillId="12" borderId="22" applyNumberFormat="0" applyAlignment="0" applyProtection="0">
      <alignment vertical="center"/>
    </xf>
    <xf numFmtId="0" fontId="97" fillId="12" borderId="22" applyNumberFormat="0" applyAlignment="0" applyProtection="0">
      <alignment vertical="center"/>
    </xf>
    <xf numFmtId="0" fontId="97" fillId="12" borderId="22" applyNumberFormat="0" applyAlignment="0" applyProtection="0">
      <alignment vertical="center"/>
    </xf>
    <xf numFmtId="0" fontId="97" fillId="12" borderId="22" applyNumberFormat="0" applyAlignment="0" applyProtection="0">
      <alignment vertical="center"/>
    </xf>
    <xf numFmtId="41" fontId="59" fillId="0" borderId="0" applyFont="0" applyFill="0" applyBorder="0" applyAlignment="0" applyProtection="0">
      <alignment vertical="center"/>
    </xf>
    <xf numFmtId="0" fontId="97" fillId="12" borderId="22" applyNumberFormat="0" applyAlignment="0" applyProtection="0">
      <alignment vertical="center"/>
    </xf>
    <xf numFmtId="0" fontId="97" fillId="12" borderId="22" applyNumberFormat="0" applyAlignment="0" applyProtection="0">
      <alignment vertical="center"/>
    </xf>
    <xf numFmtId="0" fontId="97" fillId="12" borderId="22" applyNumberFormat="0" applyAlignment="0" applyProtection="0">
      <alignment vertical="center"/>
    </xf>
    <xf numFmtId="0" fontId="97" fillId="12" borderId="22" applyNumberFormat="0" applyAlignment="0" applyProtection="0">
      <alignment vertical="center"/>
    </xf>
    <xf numFmtId="0" fontId="97" fillId="12" borderId="22"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1" fontId="74" fillId="0" borderId="12" applyFill="0" applyProtection="0">
      <alignment horizontal="center" vertical="center"/>
    </xf>
    <xf numFmtId="1" fontId="74" fillId="0" borderId="12" applyFill="0" applyProtection="0">
      <alignment horizontal="center" vertical="center"/>
    </xf>
    <xf numFmtId="0" fontId="132" fillId="0" borderId="0">
      <alignment vertical="center"/>
    </xf>
    <xf numFmtId="0" fontId="82" fillId="0" borderId="0">
      <alignment vertical="center"/>
    </xf>
    <xf numFmtId="43" fontId="59" fillId="0" borderId="0" applyFont="0" applyFill="0" applyBorder="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xf numFmtId="0" fontId="59" fillId="11" borderId="27" applyNumberFormat="0" applyFont="0" applyAlignment="0" applyProtection="0">
      <alignment vertical="center"/>
    </xf>
  </cellStyleXfs>
  <cellXfs count="391">
    <xf numFmtId="0" fontId="0" fillId="0" borderId="0" xfId="0" applyAlignment="1"/>
    <xf numFmtId="0" fontId="1" fillId="0" borderId="0" xfId="0" applyFont="1" applyFill="1" applyBorder="1" applyAlignment="1">
      <alignment vertical="center"/>
    </xf>
    <xf numFmtId="0" fontId="2" fillId="0" borderId="0" xfId="559" applyFont="1" applyFill="1" applyBorder="1" applyAlignment="1">
      <alignment horizontal="center" vertical="center"/>
    </xf>
    <xf numFmtId="0" fontId="3" fillId="0" borderId="1" xfId="559"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59" applyFont="1" applyFill="1" applyBorder="1" applyAlignment="1">
      <alignment horizontal="center" vertical="center"/>
    </xf>
    <xf numFmtId="0" fontId="6" fillId="0" borderId="1" xfId="0" applyFont="1" applyFill="1" applyBorder="1" applyAlignment="1">
      <alignment vertical="center" wrapText="1"/>
    </xf>
    <xf numFmtId="0" fontId="7" fillId="0" borderId="1" xfId="0" applyFont="1" applyFill="1" applyBorder="1" applyAlignment="1">
      <alignment horizontal="justify" vertical="center" wrapText="1" indent="2"/>
    </xf>
    <xf numFmtId="0" fontId="1"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8" fillId="0" borderId="1" xfId="0" applyFont="1" applyBorder="1" applyAlignment="1">
      <alignment horizontal="justify" vertical="center"/>
    </xf>
    <xf numFmtId="0" fontId="9" fillId="2" borderId="0" xfId="284" applyFont="1" applyFill="1" applyBorder="1" applyAlignment="1">
      <alignment vertical="center"/>
    </xf>
    <xf numFmtId="0" fontId="10" fillId="0" borderId="0" xfId="0" applyFont="1" applyFill="1" applyBorder="1" applyAlignment="1">
      <alignment horizontal="center" vertical="center"/>
    </xf>
    <xf numFmtId="0" fontId="10" fillId="0" borderId="0" xfId="284" applyFont="1" applyFill="1" applyBorder="1" applyAlignment="1">
      <alignment horizontal="center" vertical="center"/>
    </xf>
    <xf numFmtId="0" fontId="10" fillId="0" borderId="0" xfId="284" applyFont="1" applyFill="1" applyBorder="1" applyAlignment="1">
      <alignment vertical="center"/>
    </xf>
    <xf numFmtId="0" fontId="11" fillId="0" borderId="0" xfId="284" applyNumberFormat="1" applyFont="1" applyFill="1" applyBorder="1" applyAlignment="1" applyProtection="1">
      <alignment horizontal="center" vertical="center"/>
    </xf>
    <xf numFmtId="0" fontId="0" fillId="0" borderId="0" xfId="284" applyNumberFormat="1" applyFont="1" applyFill="1" applyBorder="1" applyAlignment="1" applyProtection="1">
      <alignment horizontal="left" vertical="center"/>
    </xf>
    <xf numFmtId="0" fontId="12" fillId="2" borderId="1" xfId="485" applyFont="1" applyFill="1" applyBorder="1" applyAlignment="1">
      <alignment horizontal="center" vertical="center" wrapText="1"/>
    </xf>
    <xf numFmtId="0" fontId="13" fillId="0" borderId="1" xfId="485" applyFont="1" applyFill="1" applyBorder="1" applyAlignment="1">
      <alignment horizontal="center" vertical="center" wrapText="1"/>
    </xf>
    <xf numFmtId="0" fontId="13" fillId="0" borderId="1" xfId="485" applyFont="1" applyFill="1" applyBorder="1" applyAlignment="1">
      <alignment vertical="center" wrapText="1"/>
    </xf>
    <xf numFmtId="0" fontId="14" fillId="0" borderId="2" xfId="485" applyFont="1" applyFill="1" applyBorder="1" applyAlignment="1">
      <alignment horizontal="center" vertical="center" wrapText="1"/>
    </xf>
    <xf numFmtId="0" fontId="14" fillId="0" borderId="1" xfId="485" applyFont="1" applyFill="1" applyBorder="1" applyAlignment="1">
      <alignment horizontal="center" vertical="center" wrapText="1"/>
    </xf>
    <xf numFmtId="0" fontId="14" fillId="0" borderId="3" xfId="485" applyFont="1" applyFill="1" applyBorder="1" applyAlignment="1">
      <alignment horizontal="center" vertical="center" wrapText="1"/>
    </xf>
    <xf numFmtId="0" fontId="14" fillId="0" borderId="4" xfId="485" applyFont="1" applyFill="1" applyBorder="1" applyAlignment="1">
      <alignment horizontal="center" vertical="center" wrapText="1"/>
    </xf>
    <xf numFmtId="0" fontId="13" fillId="0" borderId="1" xfId="485" applyFont="1" applyFill="1" applyBorder="1" applyAlignment="1">
      <alignment horizontal="justify" vertical="center" wrapText="1"/>
    </xf>
    <xf numFmtId="0" fontId="13" fillId="0" borderId="1" xfId="485" applyFont="1" applyFill="1" applyBorder="1" applyAlignment="1">
      <alignment horizontal="left" vertical="center" wrapText="1" indent="1"/>
    </xf>
    <xf numFmtId="9" fontId="15" fillId="0" borderId="1" xfId="485" applyNumberFormat="1" applyFont="1" applyFill="1" applyBorder="1" applyAlignment="1">
      <alignment horizontal="center" vertical="center" wrapText="1"/>
    </xf>
    <xf numFmtId="0" fontId="16" fillId="0" borderId="1" xfId="485" applyFont="1" applyFill="1" applyBorder="1" applyAlignment="1">
      <alignment horizontal="center" vertical="center" wrapText="1"/>
    </xf>
    <xf numFmtId="0" fontId="13" fillId="0" borderId="4" xfId="485" applyFont="1" applyFill="1" applyBorder="1" applyAlignment="1">
      <alignment horizontal="left" vertical="center" wrapText="1"/>
    </xf>
    <xf numFmtId="9" fontId="16" fillId="0" borderId="1" xfId="485" applyNumberFormat="1" applyFont="1" applyFill="1" applyBorder="1" applyAlignment="1">
      <alignment horizontal="center" vertical="center" wrapText="1"/>
    </xf>
    <xf numFmtId="0" fontId="16" fillId="0" borderId="1" xfId="485" applyNumberFormat="1" applyFont="1" applyFill="1" applyBorder="1" applyAlignment="1" applyProtection="1">
      <alignment horizontal="center" vertical="center" wrapText="1"/>
    </xf>
    <xf numFmtId="0" fontId="15" fillId="0" borderId="1" xfId="485" applyFont="1" applyFill="1" applyBorder="1" applyAlignment="1">
      <alignment horizontal="center" vertical="center" wrapText="1"/>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horizontal="right"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18" fillId="0" borderId="0" xfId="0" applyFont="1" applyFill="1" applyAlignment="1">
      <alignment horizontal="left" vertical="center"/>
    </xf>
    <xf numFmtId="0" fontId="21" fillId="0" borderId="0" xfId="0" applyFont="1" applyFill="1" applyBorder="1" applyAlignment="1">
      <alignment horizontal="left" vertical="center"/>
    </xf>
    <xf numFmtId="0" fontId="23" fillId="0" borderId="0" xfId="0" applyFont="1" applyFill="1" applyBorder="1" applyAlignment="1">
      <alignment horizontal="right" vertical="center"/>
    </xf>
    <xf numFmtId="0" fontId="23" fillId="0" borderId="0" xfId="0" applyFont="1" applyFill="1" applyBorder="1" applyAlignment="1">
      <alignment horizontal="right" vertical="center" wrapText="1"/>
    </xf>
    <xf numFmtId="0" fontId="22" fillId="0" borderId="1" xfId="0" applyFont="1" applyFill="1" applyBorder="1" applyAlignment="1">
      <alignment vertical="center"/>
    </xf>
    <xf numFmtId="4" fontId="23" fillId="0" borderId="1" xfId="0" applyNumberFormat="1" applyFont="1" applyFill="1" applyBorder="1" applyAlignment="1">
      <alignment horizontal="right" vertical="center" wrapText="1"/>
    </xf>
    <xf numFmtId="0" fontId="23" fillId="0" borderId="1" xfId="0" applyFont="1" applyFill="1" applyBorder="1" applyAlignment="1">
      <alignment horizontal="left" vertical="center"/>
    </xf>
    <xf numFmtId="0" fontId="22" fillId="0" borderId="1" xfId="0" applyFont="1" applyFill="1" applyBorder="1" applyAlignment="1">
      <alignment horizontal="left" vertical="center"/>
    </xf>
    <xf numFmtId="0" fontId="25" fillId="0" borderId="0" xfId="0" applyFont="1" applyFill="1" applyBorder="1" applyAlignment="1">
      <alignment horizontal="left" vertical="center" wrapText="1"/>
    </xf>
    <xf numFmtId="0" fontId="26" fillId="0" borderId="0" xfId="0" applyFont="1" applyFill="1" applyBorder="1" applyAlignment="1">
      <alignment vertical="center"/>
    </xf>
    <xf numFmtId="0" fontId="27" fillId="0" borderId="0" xfId="0" applyFont="1" applyFill="1" applyBorder="1" applyAlignment="1">
      <alignment vertical="center"/>
    </xf>
    <xf numFmtId="0" fontId="2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5" fillId="0" borderId="0" xfId="0" applyFont="1" applyFill="1" applyBorder="1" applyAlignment="1">
      <alignment vertical="center" wrapText="1"/>
    </xf>
    <xf numFmtId="0" fontId="21" fillId="0" borderId="0" xfId="0" applyFont="1" applyFill="1" applyBorder="1" applyAlignment="1">
      <alignment vertical="center" wrapText="1"/>
    </xf>
    <xf numFmtId="0" fontId="23" fillId="0" borderId="0" xfId="0" applyFont="1" applyFill="1" applyBorder="1" applyAlignment="1">
      <alignment vertical="center" wrapText="1"/>
    </xf>
    <xf numFmtId="0" fontId="23" fillId="0" borderId="1" xfId="0" applyFont="1" applyFill="1" applyBorder="1" applyAlignment="1">
      <alignment vertical="center" wrapText="1"/>
    </xf>
    <xf numFmtId="4" fontId="23" fillId="0" borderId="1" xfId="0" applyNumberFormat="1" applyFont="1" applyFill="1" applyBorder="1" applyAlignment="1">
      <alignment vertical="center" wrapText="1"/>
    </xf>
    <xf numFmtId="0" fontId="27" fillId="0" borderId="0" xfId="0" applyFont="1" applyFill="1" applyBorder="1" applyAlignment="1">
      <alignment vertical="center" wrapText="1"/>
    </xf>
    <xf numFmtId="0" fontId="21" fillId="0" borderId="0" xfId="0" applyFont="1" applyFill="1" applyBorder="1" applyAlignment="1">
      <alignment horizontal="right" vertical="center" wrapText="1"/>
    </xf>
    <xf numFmtId="0" fontId="28" fillId="0" borderId="0" xfId="0" applyFont="1" applyFill="1" applyAlignment="1">
      <alignment horizontal="left" vertical="center" wrapText="1"/>
    </xf>
    <xf numFmtId="4" fontId="29" fillId="0" borderId="1" xfId="0" applyNumberFormat="1" applyFont="1" applyFill="1" applyBorder="1" applyAlignment="1">
      <alignment vertical="center" wrapText="1"/>
    </xf>
    <xf numFmtId="0" fontId="24" fillId="0" borderId="0" xfId="0" applyFont="1" applyFill="1" applyBorder="1" applyAlignment="1">
      <alignment vertical="center" wrapText="1"/>
    </xf>
    <xf numFmtId="0" fontId="13" fillId="0" borderId="0" xfId="0" applyFont="1" applyFill="1" applyBorder="1" applyAlignment="1">
      <alignment vertical="center"/>
    </xf>
    <xf numFmtId="0" fontId="30" fillId="0" borderId="0" xfId="0" applyFont="1" applyFill="1" applyBorder="1" applyAlignment="1">
      <alignment vertical="center"/>
    </xf>
    <xf numFmtId="0" fontId="31"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2" fillId="0" borderId="0" xfId="0" applyFont="1" applyFill="1" applyBorder="1" applyAlignment="1">
      <alignment vertical="center" wrapText="1"/>
    </xf>
    <xf numFmtId="0" fontId="2" fillId="0" borderId="0" xfId="909" applyNumberFormat="1" applyFont="1" applyFill="1" applyAlignment="1" applyProtection="1">
      <alignment horizontal="center" vertical="center" wrapText="1"/>
    </xf>
    <xf numFmtId="0" fontId="21" fillId="0" borderId="0" xfId="0" applyFont="1" applyFill="1" applyAlignment="1">
      <alignment horizontal="right" vertical="center" wrapText="1"/>
    </xf>
    <xf numFmtId="0" fontId="31" fillId="0" borderId="1" xfId="0" applyFont="1" applyFill="1" applyBorder="1" applyAlignment="1">
      <alignment vertical="center" wrapText="1"/>
    </xf>
    <xf numFmtId="197" fontId="31" fillId="0" borderId="1" xfId="0" applyNumberFormat="1" applyFont="1" applyFill="1" applyBorder="1" applyAlignment="1">
      <alignment vertical="center" wrapText="1"/>
    </xf>
    <xf numFmtId="197" fontId="29" fillId="0" borderId="1" xfId="0" applyNumberFormat="1" applyFont="1" applyFill="1" applyBorder="1" applyAlignment="1">
      <alignment vertical="center" wrapText="1"/>
    </xf>
    <xf numFmtId="0" fontId="10" fillId="0" borderId="0" xfId="0" applyFont="1" applyFill="1" applyBorder="1" applyAlignment="1">
      <alignment vertical="center" wrapText="1"/>
    </xf>
    <xf numFmtId="0" fontId="32" fillId="0" borderId="0" xfId="780" applyFill="1" applyAlignment="1"/>
    <xf numFmtId="0" fontId="32" fillId="0" borderId="0" xfId="780" applyAlignment="1"/>
    <xf numFmtId="0" fontId="33" fillId="0" borderId="0" xfId="780" applyNumberFormat="1" applyFont="1" applyFill="1" applyAlignment="1" applyProtection="1">
      <alignment horizontal="center" vertical="center" wrapText="1"/>
    </xf>
    <xf numFmtId="0" fontId="13" fillId="0" borderId="0" xfId="722" applyFont="1" applyAlignment="1" applyProtection="1">
      <alignment horizontal="left" vertical="center"/>
    </xf>
    <xf numFmtId="0" fontId="34" fillId="0" borderId="0" xfId="722" applyFont="1" applyAlignment="1"/>
    <xf numFmtId="198" fontId="34" fillId="0" borderId="0" xfId="722" applyNumberFormat="1" applyFont="1" applyAlignment="1"/>
    <xf numFmtId="180" fontId="35" fillId="0" borderId="0" xfId="722" applyNumberFormat="1" applyFont="1" applyFill="1" applyBorder="1" applyAlignment="1" applyProtection="1">
      <alignment horizontal="right" vertical="center"/>
    </xf>
    <xf numFmtId="2" fontId="31" fillId="0" borderId="1" xfId="836" applyNumberFormat="1" applyFont="1" applyFill="1" applyBorder="1" applyAlignment="1" applyProtection="1">
      <alignment horizontal="center" vertical="center" wrapText="1"/>
    </xf>
    <xf numFmtId="199" fontId="31" fillId="0" borderId="1" xfId="1021" applyNumberFormat="1" applyFont="1" applyBorder="1" applyAlignment="1">
      <alignment horizontal="center" vertical="center" wrapText="1"/>
    </xf>
    <xf numFmtId="49" fontId="31" fillId="0" borderId="1" xfId="838" applyNumberFormat="1" applyFont="1" applyFill="1" applyBorder="1" applyAlignment="1" applyProtection="1">
      <alignment horizontal="left" vertical="center"/>
    </xf>
    <xf numFmtId="200" fontId="31" fillId="0" borderId="1" xfId="28" applyNumberFormat="1" applyFont="1" applyFill="1" applyBorder="1" applyAlignment="1">
      <alignment horizontal="right" vertical="center" wrapText="1"/>
    </xf>
    <xf numFmtId="194" fontId="31" fillId="0" borderId="1" xfId="38" applyNumberFormat="1" applyFont="1" applyFill="1" applyBorder="1" applyAlignment="1">
      <alignment horizontal="right" vertical="center" wrapText="1"/>
    </xf>
    <xf numFmtId="49" fontId="29" fillId="0" borderId="1" xfId="838" applyNumberFormat="1" applyFont="1" applyFill="1" applyBorder="1" applyAlignment="1" applyProtection="1">
      <alignment horizontal="left" vertical="center"/>
    </xf>
    <xf numFmtId="200" fontId="29" fillId="0" borderId="1" xfId="28" applyNumberFormat="1" applyFont="1" applyFill="1" applyBorder="1" applyAlignment="1">
      <alignment horizontal="right" vertical="center" wrapText="1"/>
    </xf>
    <xf numFmtId="194" fontId="29" fillId="0" borderId="1" xfId="38" applyNumberFormat="1" applyFont="1" applyFill="1" applyBorder="1" applyAlignment="1">
      <alignment horizontal="right" vertical="center" wrapText="1"/>
    </xf>
    <xf numFmtId="49" fontId="31" fillId="0" borderId="1" xfId="838" applyNumberFormat="1" applyFont="1" applyFill="1" applyBorder="1" applyAlignment="1" applyProtection="1">
      <alignment horizontal="left" vertical="center" wrapText="1"/>
    </xf>
    <xf numFmtId="200" fontId="35" fillId="0" borderId="1" xfId="28" applyNumberFormat="1" applyFont="1" applyFill="1" applyBorder="1" applyAlignment="1" applyProtection="1">
      <alignment vertical="center" wrapText="1"/>
    </xf>
    <xf numFmtId="200" fontId="29" fillId="0" borderId="1" xfId="28" applyNumberFormat="1" applyFont="1" applyFill="1" applyBorder="1" applyAlignment="1" applyProtection="1">
      <alignment horizontal="right" vertical="center" wrapText="1"/>
    </xf>
    <xf numFmtId="200" fontId="29" fillId="3" borderId="1" xfId="28" applyNumberFormat="1" applyFont="1" applyFill="1" applyBorder="1" applyAlignment="1" applyProtection="1">
      <alignment horizontal="right" vertical="center" wrapText="1"/>
    </xf>
    <xf numFmtId="49" fontId="31" fillId="0" borderId="1" xfId="917" applyNumberFormat="1" applyFont="1" applyFill="1" applyBorder="1" applyAlignment="1" applyProtection="1">
      <alignment horizontal="distributed" vertical="center"/>
    </xf>
    <xf numFmtId="49" fontId="31" fillId="0" borderId="1" xfId="917" applyNumberFormat="1" applyFont="1" applyFill="1" applyBorder="1" applyAlignment="1" applyProtection="1">
      <alignment horizontal="left" vertical="center" wrapText="1"/>
    </xf>
    <xf numFmtId="49" fontId="31" fillId="0" borderId="1" xfId="917" applyNumberFormat="1" applyFont="1" applyFill="1" applyBorder="1" applyAlignment="1" applyProtection="1">
      <alignment horizontal="left" vertical="center"/>
    </xf>
    <xf numFmtId="200" fontId="32" fillId="0" borderId="0" xfId="780" applyNumberFormat="1" applyAlignment="1"/>
    <xf numFmtId="0" fontId="32" fillId="0" borderId="0" xfId="780" applyAlignment="1">
      <alignment vertical="center"/>
    </xf>
    <xf numFmtId="0" fontId="29" fillId="0" borderId="0" xfId="780" applyFont="1" applyFill="1" applyAlignment="1" applyProtection="1">
      <alignment horizontal="left" vertical="center"/>
    </xf>
    <xf numFmtId="4" fontId="29" fillId="0" borderId="0" xfId="780" applyNumberFormat="1" applyFont="1" applyFill="1" applyAlignment="1" applyProtection="1">
      <alignment horizontal="right" vertical="center"/>
    </xf>
    <xf numFmtId="198" fontId="36" fillId="0" borderId="0" xfId="780" applyNumberFormat="1" applyFont="1" applyFill="1" applyAlignment="1">
      <alignment vertical="center"/>
    </xf>
    <xf numFmtId="0" fontId="29" fillId="0" borderId="0" xfId="780" applyFont="1" applyFill="1" applyAlignment="1">
      <alignment horizontal="right" vertical="center"/>
    </xf>
    <xf numFmtId="0" fontId="31" fillId="0" borderId="1" xfId="931" applyNumberFormat="1" applyFont="1" applyFill="1" applyBorder="1" applyAlignment="1" applyProtection="1">
      <alignment horizontal="center" vertical="center"/>
    </xf>
    <xf numFmtId="49" fontId="31" fillId="0" borderId="1" xfId="934" applyNumberFormat="1" applyFont="1" applyFill="1" applyBorder="1" applyAlignment="1" applyProtection="1">
      <alignment vertical="center"/>
    </xf>
    <xf numFmtId="200" fontId="31" fillId="0" borderId="1" xfId="116" applyNumberFormat="1" applyFont="1" applyBorder="1" applyAlignment="1">
      <alignment horizontal="right" vertical="center" wrapText="1"/>
    </xf>
    <xf numFmtId="49" fontId="29" fillId="0" borderId="1" xfId="934" applyNumberFormat="1" applyFont="1" applyFill="1" applyBorder="1" applyAlignment="1" applyProtection="1">
      <alignment vertical="center"/>
    </xf>
    <xf numFmtId="200" fontId="29" fillId="0" borderId="1" xfId="116" applyNumberFormat="1" applyFont="1" applyBorder="1" applyAlignment="1">
      <alignment horizontal="right" vertical="center" wrapText="1"/>
    </xf>
    <xf numFmtId="200" fontId="29" fillId="0" borderId="1" xfId="882" applyNumberFormat="1" applyFont="1" applyBorder="1" applyAlignment="1">
      <alignment horizontal="right" vertical="center" wrapText="1"/>
    </xf>
    <xf numFmtId="200" fontId="29" fillId="0" borderId="1" xfId="882" applyNumberFormat="1" applyFont="1" applyFill="1" applyBorder="1" applyAlignment="1">
      <alignment horizontal="right" vertical="center" wrapText="1"/>
    </xf>
    <xf numFmtId="200" fontId="31" fillId="0" borderId="1" xfId="116" applyNumberFormat="1" applyFont="1" applyFill="1" applyBorder="1" applyAlignment="1">
      <alignment horizontal="right" vertical="center" wrapText="1"/>
    </xf>
    <xf numFmtId="200" fontId="29" fillId="3" borderId="1" xfId="882" applyNumberFormat="1" applyFont="1" applyFill="1" applyBorder="1" applyAlignment="1">
      <alignment horizontal="right" vertical="center" wrapText="1"/>
    </xf>
    <xf numFmtId="200" fontId="31" fillId="0" borderId="1" xfId="882" applyNumberFormat="1" applyFont="1" applyBorder="1" applyAlignment="1">
      <alignment horizontal="right" vertical="center" wrapText="1"/>
    </xf>
    <xf numFmtId="49" fontId="31" fillId="0" borderId="1" xfId="917" applyNumberFormat="1" applyFont="1" applyFill="1" applyBorder="1" applyAlignment="1" applyProtection="1">
      <alignment vertical="center"/>
    </xf>
    <xf numFmtId="0" fontId="37" fillId="0" borderId="0" xfId="780" applyFont="1" applyAlignment="1">
      <alignment horizontal="left" vertical="center"/>
    </xf>
    <xf numFmtId="0" fontId="32" fillId="0" borderId="0" xfId="1021">
      <alignment vertical="center"/>
    </xf>
    <xf numFmtId="0" fontId="9" fillId="0" borderId="0" xfId="1021" applyFont="1" applyAlignment="1">
      <alignment horizontal="center" vertical="center" wrapText="1"/>
    </xf>
    <xf numFmtId="0" fontId="32" fillId="0" borderId="0" xfId="1021" applyFill="1">
      <alignment vertical="center"/>
    </xf>
    <xf numFmtId="0" fontId="1" fillId="0" borderId="0" xfId="0" applyFont="1" applyFill="1" applyAlignment="1">
      <alignment vertical="center"/>
    </xf>
    <xf numFmtId="0" fontId="38" fillId="0" borderId="0" xfId="667" applyFont="1" applyAlignment="1">
      <alignment horizontal="center" vertical="center" shrinkToFit="1"/>
    </xf>
    <xf numFmtId="0" fontId="11" fillId="0" borderId="0" xfId="667" applyFont="1" applyAlignment="1">
      <alignment horizontal="center" vertical="center" shrinkToFit="1"/>
    </xf>
    <xf numFmtId="0" fontId="13" fillId="0" borderId="0" xfId="667" applyFont="1" applyBorder="1" applyAlignment="1">
      <alignment horizontal="left" vertical="center" wrapText="1"/>
    </xf>
    <xf numFmtId="0" fontId="13" fillId="0" borderId="0" xfId="0" applyFont="1" applyFill="1" applyAlignment="1">
      <alignment horizontal="right"/>
    </xf>
    <xf numFmtId="0" fontId="31" fillId="0" borderId="1" xfId="1097" applyFont="1" applyBorder="1" applyAlignment="1">
      <alignment horizontal="center" vertical="center"/>
    </xf>
    <xf numFmtId="49" fontId="31" fillId="0" borderId="1" xfId="0" applyNumberFormat="1" applyFont="1" applyFill="1" applyBorder="1" applyAlignment="1" applyProtection="1">
      <alignment horizontal="center" vertical="center" wrapText="1"/>
    </xf>
    <xf numFmtId="200" fontId="29" fillId="0" borderId="1" xfId="28" applyNumberFormat="1" applyFont="1" applyBorder="1" applyAlignment="1">
      <alignment horizontal="center" vertical="center" wrapText="1"/>
    </xf>
    <xf numFmtId="0" fontId="12" fillId="0" borderId="1" xfId="0" applyFont="1" applyFill="1" applyBorder="1" applyAlignment="1">
      <alignment horizontal="center" vertical="center"/>
    </xf>
    <xf numFmtId="0" fontId="39" fillId="0" borderId="1" xfId="1021" applyFont="1" applyFill="1" applyBorder="1">
      <alignment vertical="center"/>
    </xf>
    <xf numFmtId="0" fontId="13" fillId="0" borderId="0" xfId="0" applyFont="1" applyFill="1" applyAlignment="1">
      <alignment horizontal="left" vertical="center"/>
    </xf>
    <xf numFmtId="0" fontId="13" fillId="0" borderId="0" xfId="667" applyFont="1" applyAlignment="1">
      <alignment horizontal="right" vertical="center" wrapText="1"/>
    </xf>
    <xf numFmtId="0" fontId="13" fillId="0" borderId="1" xfId="0" applyFont="1" applyFill="1" applyBorder="1" applyAlignment="1">
      <alignment horizontal="center" vertical="center"/>
    </xf>
    <xf numFmtId="200" fontId="29" fillId="0" borderId="1" xfId="28" applyNumberFormat="1" applyFont="1" applyBorder="1" applyAlignment="1">
      <alignment horizontal="right" vertical="center" wrapText="1"/>
    </xf>
    <xf numFmtId="0" fontId="32" fillId="0" borderId="0" xfId="1021" applyAlignment="1">
      <alignment horizontal="left" vertical="center"/>
    </xf>
    <xf numFmtId="0" fontId="32" fillId="0" borderId="0" xfId="659" applyAlignment="1"/>
    <xf numFmtId="0" fontId="0" fillId="0" borderId="0" xfId="0" applyAlignment="1">
      <alignment horizontal="center"/>
    </xf>
    <xf numFmtId="0" fontId="11" fillId="0" borderId="0" xfId="635" applyFont="1" applyAlignment="1">
      <alignment horizontal="center" vertical="center" shrinkToFit="1"/>
    </xf>
    <xf numFmtId="0" fontId="13" fillId="0" borderId="0" xfId="635" applyFont="1" applyAlignment="1">
      <alignment horizontal="left" vertical="center" wrapText="1"/>
    </xf>
    <xf numFmtId="0" fontId="13" fillId="0" borderId="0" xfId="635" applyFont="1" applyAlignment="1">
      <alignment horizontal="center" vertical="center" wrapText="1"/>
    </xf>
    <xf numFmtId="0" fontId="13" fillId="0" borderId="0" xfId="635" applyFont="1" applyFill="1" applyAlignment="1">
      <alignment horizontal="center" vertical="center" wrapText="1"/>
    </xf>
    <xf numFmtId="199" fontId="29" fillId="0" borderId="0" xfId="1095" applyNumberFormat="1" applyFont="1" applyBorder="1" applyAlignment="1">
      <alignment horizontal="right" vertical="center"/>
    </xf>
    <xf numFmtId="0" fontId="31" fillId="0" borderId="1" xfId="1095" applyFont="1" applyBorder="1" applyAlignment="1">
      <alignment horizontal="center" vertical="center"/>
    </xf>
    <xf numFmtId="49" fontId="31" fillId="0" borderId="1" xfId="0" applyNumberFormat="1" applyFont="1" applyFill="1" applyBorder="1" applyAlignment="1" applyProtection="1">
      <alignment vertical="center" wrapText="1"/>
    </xf>
    <xf numFmtId="200" fontId="31" fillId="0" borderId="1" xfId="1021" applyNumberFormat="1" applyFont="1" applyFill="1" applyBorder="1" applyAlignment="1">
      <alignment horizontal="right" vertical="center" wrapText="1"/>
    </xf>
    <xf numFmtId="0" fontId="29" fillId="0" borderId="1" xfId="659" applyNumberFormat="1" applyFont="1" applyFill="1" applyBorder="1" applyAlignment="1">
      <alignment horizontal="left" vertical="center" wrapText="1"/>
    </xf>
    <xf numFmtId="3" fontId="29" fillId="0" borderId="1" xfId="1021" applyNumberFormat="1" applyFont="1" applyBorder="1" applyAlignment="1">
      <alignment horizontal="right" vertical="center" wrapText="1"/>
    </xf>
    <xf numFmtId="200" fontId="29" fillId="0" borderId="1" xfId="1021" applyNumberFormat="1" applyFont="1" applyFill="1" applyBorder="1" applyAlignment="1">
      <alignment horizontal="right" vertical="center" wrapText="1"/>
    </xf>
    <xf numFmtId="49" fontId="29" fillId="0" borderId="1" xfId="0" applyNumberFormat="1" applyFont="1" applyFill="1" applyBorder="1" applyAlignment="1" applyProtection="1">
      <alignment vertical="center" wrapText="1"/>
    </xf>
    <xf numFmtId="0" fontId="31" fillId="3" borderId="1" xfId="1021" applyFont="1" applyFill="1" applyBorder="1" applyAlignment="1">
      <alignment horizontal="distributed" vertical="center" wrapText="1"/>
    </xf>
    <xf numFmtId="0" fontId="31" fillId="0" borderId="1" xfId="659" applyNumberFormat="1" applyFont="1" applyFill="1" applyBorder="1" applyAlignment="1">
      <alignment horizontal="left" vertical="center" wrapText="1"/>
    </xf>
    <xf numFmtId="0" fontId="29" fillId="0" borderId="1" xfId="659" applyNumberFormat="1" applyFont="1" applyFill="1" applyBorder="1" applyAlignment="1">
      <alignment horizontal="left" vertical="center" wrapText="1" indent="1"/>
    </xf>
    <xf numFmtId="0" fontId="31" fillId="3" borderId="1" xfId="1021" applyFont="1" applyFill="1" applyBorder="1" applyAlignment="1">
      <alignment horizontal="left" vertical="center" wrapText="1"/>
    </xf>
    <xf numFmtId="200" fontId="0" fillId="0" borderId="0" xfId="0" applyNumberFormat="1" applyAlignment="1">
      <alignment horizontal="center"/>
    </xf>
    <xf numFmtId="41" fontId="0" fillId="0" borderId="0" xfId="0" applyNumberFormat="1" applyAlignment="1">
      <alignment horizontal="center"/>
    </xf>
    <xf numFmtId="0" fontId="32" fillId="0" borderId="0" xfId="659" applyAlignment="1">
      <alignment horizontal="center"/>
    </xf>
    <xf numFmtId="0" fontId="40" fillId="2" borderId="0" xfId="659" applyFont="1" applyFill="1" applyAlignment="1">
      <alignment horizontal="center"/>
    </xf>
    <xf numFmtId="0" fontId="41" fillId="2" borderId="0" xfId="635" applyFont="1" applyFill="1" applyAlignment="1">
      <alignment horizontal="center" vertical="center" shrinkToFit="1"/>
    </xf>
    <xf numFmtId="0" fontId="42" fillId="2" borderId="0" xfId="635" applyFont="1" applyFill="1" applyAlignment="1">
      <alignment horizontal="center" vertical="center" wrapText="1"/>
    </xf>
    <xf numFmtId="0" fontId="29" fillId="0" borderId="0" xfId="659" applyFont="1" applyAlignment="1">
      <alignment horizontal="right" vertical="center"/>
    </xf>
    <xf numFmtId="0" fontId="31" fillId="0" borderId="1" xfId="659" applyFont="1" applyFill="1" applyBorder="1" applyAlignment="1">
      <alignment horizontal="center" vertical="center" wrapText="1"/>
    </xf>
    <xf numFmtId="199" fontId="31" fillId="2" borderId="1" xfId="1021" applyNumberFormat="1" applyFont="1" applyFill="1" applyBorder="1" applyAlignment="1">
      <alignment horizontal="center" vertical="center" wrapText="1"/>
    </xf>
    <xf numFmtId="49" fontId="29" fillId="2" borderId="1" xfId="0" applyNumberFormat="1" applyFont="1" applyFill="1" applyBorder="1" applyAlignment="1" applyProtection="1">
      <alignment vertical="center" wrapText="1"/>
    </xf>
    <xf numFmtId="0" fontId="35" fillId="2" borderId="1" xfId="0" applyFont="1" applyFill="1" applyBorder="1" applyAlignment="1" applyProtection="1">
      <alignment horizontal="right" vertical="center"/>
      <protection locked="0"/>
    </xf>
    <xf numFmtId="0" fontId="12" fillId="0" borderId="1" xfId="0" applyFont="1" applyBorder="1" applyAlignment="1">
      <alignment horizontal="distributed" vertical="center" wrapText="1"/>
    </xf>
    <xf numFmtId="200" fontId="31" fillId="2" borderId="1" xfId="28" applyNumberFormat="1" applyFont="1" applyFill="1" applyBorder="1" applyAlignment="1">
      <alignment horizontal="right" vertical="center" wrapText="1"/>
    </xf>
    <xf numFmtId="49" fontId="31" fillId="0" borderId="1" xfId="0" applyNumberFormat="1" applyFont="1" applyFill="1" applyBorder="1" applyAlignment="1" applyProtection="1">
      <alignment horizontal="left" vertical="center" wrapText="1"/>
    </xf>
    <xf numFmtId="200" fontId="32" fillId="0" borderId="0" xfId="659" applyNumberFormat="1" applyAlignment="1">
      <alignment horizontal="center"/>
    </xf>
    <xf numFmtId="41" fontId="32" fillId="0" borderId="0" xfId="659" applyNumberFormat="1" applyAlignment="1">
      <alignment horizontal="center"/>
    </xf>
    <xf numFmtId="0" fontId="29" fillId="0" borderId="0" xfId="659" applyFont="1" applyAlignment="1"/>
    <xf numFmtId="0" fontId="32" fillId="0" borderId="0" xfId="659" applyFill="1" applyAlignment="1">
      <alignment horizontal="center"/>
    </xf>
    <xf numFmtId="0" fontId="11" fillId="3" borderId="0" xfId="635" applyFont="1" applyFill="1" applyAlignment="1">
      <alignment horizontal="center" vertical="center" shrinkToFit="1"/>
    </xf>
    <xf numFmtId="0" fontId="13" fillId="3" borderId="0" xfId="635" applyFont="1" applyFill="1" applyAlignment="1">
      <alignment horizontal="left" vertical="center" wrapText="1"/>
    </xf>
    <xf numFmtId="0" fontId="13" fillId="3" borderId="0" xfId="635" applyFont="1" applyFill="1" applyAlignment="1">
      <alignment horizontal="center" vertical="center" wrapText="1"/>
    </xf>
    <xf numFmtId="0" fontId="29" fillId="3" borderId="0" xfId="659" applyFont="1" applyFill="1" applyAlignment="1">
      <alignment horizontal="right" vertical="center"/>
    </xf>
    <xf numFmtId="0" fontId="31" fillId="3" borderId="1" xfId="1095" applyFont="1" applyFill="1" applyBorder="1" applyAlignment="1">
      <alignment horizontal="distributed" vertical="center" wrapText="1" indent="3"/>
    </xf>
    <xf numFmtId="3" fontId="12" fillId="0" borderId="1" xfId="0" applyNumberFormat="1" applyFont="1" applyBorder="1" applyAlignment="1">
      <alignment horizontal="right" vertical="center" wrapText="1"/>
    </xf>
    <xf numFmtId="0" fontId="29" fillId="0" borderId="1" xfId="906" applyNumberFormat="1" applyFont="1" applyFill="1" applyBorder="1" applyAlignment="1">
      <alignment horizontal="left" vertical="center" wrapText="1"/>
    </xf>
    <xf numFmtId="0" fontId="31" fillId="0" borderId="1" xfId="1095" applyFont="1" applyFill="1" applyBorder="1" applyAlignment="1">
      <alignment horizontal="left" vertical="center" wrapText="1"/>
    </xf>
    <xf numFmtId="0" fontId="29" fillId="0" borderId="1" xfId="906" applyNumberFormat="1" applyFont="1" applyFill="1" applyBorder="1" applyAlignment="1">
      <alignment horizontal="left" vertical="center" wrapText="1" indent="2"/>
    </xf>
    <xf numFmtId="0" fontId="29" fillId="0" borderId="1" xfId="906" applyNumberFormat="1" applyFont="1" applyFill="1" applyBorder="1" applyAlignment="1">
      <alignment horizontal="left" vertical="center" wrapText="1" indent="1"/>
    </xf>
    <xf numFmtId="0" fontId="31" fillId="0" borderId="1" xfId="906" applyNumberFormat="1" applyFont="1" applyFill="1" applyBorder="1" applyAlignment="1">
      <alignment horizontal="left" vertical="center" wrapText="1"/>
    </xf>
    <xf numFmtId="3" fontId="31" fillId="0" borderId="1" xfId="1021" applyNumberFormat="1" applyFont="1" applyFill="1" applyBorder="1" applyAlignment="1">
      <alignment horizontal="right" vertical="center" wrapText="1"/>
    </xf>
    <xf numFmtId="41" fontId="32" fillId="0" borderId="0" xfId="659" applyNumberFormat="1" applyFill="1" applyAlignment="1">
      <alignment horizontal="center"/>
    </xf>
    <xf numFmtId="0" fontId="32" fillId="0" borderId="0" xfId="659" applyFill="1" applyAlignment="1"/>
    <xf numFmtId="0" fontId="37" fillId="0" borderId="0" xfId="659" applyFont="1" applyFill="1" applyAlignment="1">
      <alignment vertical="center"/>
    </xf>
    <xf numFmtId="0" fontId="11" fillId="0" borderId="0" xfId="635" applyFont="1" applyFill="1" applyAlignment="1">
      <alignment horizontal="center" vertical="center" shrinkToFit="1"/>
    </xf>
    <xf numFmtId="180" fontId="29" fillId="0" borderId="0" xfId="909" applyNumberFormat="1" applyFont="1" applyFill="1" applyBorder="1" applyAlignment="1" applyProtection="1">
      <alignment horizontal="left" vertical="center"/>
    </xf>
    <xf numFmtId="0" fontId="29" fillId="0" borderId="0" xfId="659" applyFont="1" applyFill="1" applyBorder="1" applyAlignment="1">
      <alignment horizontal="center" vertical="center"/>
    </xf>
    <xf numFmtId="0" fontId="29" fillId="0" borderId="0" xfId="659" applyFont="1" applyFill="1" applyAlignment="1">
      <alignment horizontal="center" vertical="center"/>
    </xf>
    <xf numFmtId="180" fontId="34" fillId="0" borderId="0" xfId="909" applyNumberFormat="1" applyFont="1" applyFill="1" applyBorder="1" applyAlignment="1" applyProtection="1">
      <alignment horizontal="right" vertical="center"/>
    </xf>
    <xf numFmtId="3" fontId="31" fillId="0" borderId="1" xfId="986" applyNumberFormat="1" applyFont="1" applyFill="1" applyBorder="1" applyAlignment="1">
      <alignment horizontal="center" vertical="center" wrapText="1"/>
    </xf>
    <xf numFmtId="41" fontId="29" fillId="0" borderId="1" xfId="986" applyNumberFormat="1" applyFont="1" applyFill="1" applyBorder="1" applyAlignment="1">
      <alignment horizontal="center" vertical="center" wrapText="1"/>
    </xf>
    <xf numFmtId="41" fontId="29" fillId="0" borderId="1" xfId="986" applyNumberFormat="1" applyFont="1" applyFill="1" applyBorder="1" applyAlignment="1">
      <alignment horizontal="right" vertical="center" wrapText="1"/>
    </xf>
    <xf numFmtId="41" fontId="13" fillId="0" borderId="1" xfId="0" applyNumberFormat="1" applyFont="1" applyFill="1" applyBorder="1" applyAlignment="1">
      <alignment horizontal="right" vertical="center" wrapText="1"/>
    </xf>
    <xf numFmtId="41" fontId="31" fillId="0" borderId="1" xfId="986" applyNumberFormat="1" applyFont="1" applyFill="1" applyBorder="1" applyAlignment="1">
      <alignment horizontal="center" vertical="center" wrapText="1"/>
    </xf>
    <xf numFmtId="49" fontId="29" fillId="0" borderId="1" xfId="0" applyNumberFormat="1" applyFont="1" applyFill="1" applyBorder="1" applyAlignment="1" applyProtection="1">
      <alignment horizontal="center" vertical="center" wrapText="1"/>
    </xf>
    <xf numFmtId="41" fontId="31" fillId="0" borderId="1" xfId="986" applyNumberFormat="1" applyFont="1" applyFill="1" applyBorder="1" applyAlignment="1">
      <alignment horizontal="right" vertical="center" wrapText="1"/>
    </xf>
    <xf numFmtId="3" fontId="31" fillId="0" borderId="1" xfId="986" applyNumberFormat="1" applyFont="1" applyFill="1" applyBorder="1" applyAlignment="1">
      <alignment horizontal="right" vertical="center" wrapText="1"/>
    </xf>
    <xf numFmtId="0" fontId="43" fillId="0" borderId="0" xfId="0" applyFont="1" applyAlignment="1"/>
    <xf numFmtId="0" fontId="0" fillId="0" borderId="0" xfId="0" applyFill="1" applyAlignment="1"/>
    <xf numFmtId="0" fontId="44" fillId="0" borderId="0" xfId="917" applyFont="1" applyFill="1" applyAlignment="1">
      <alignment horizontal="center" vertical="center" wrapText="1"/>
    </xf>
    <xf numFmtId="0" fontId="13" fillId="0" borderId="0" xfId="917" applyFont="1" applyFill="1" applyAlignment="1">
      <alignment horizontal="left" vertical="center"/>
    </xf>
    <xf numFmtId="0" fontId="13" fillId="0" borderId="0" xfId="0" applyFont="1" applyFill="1" applyAlignment="1">
      <alignment vertical="center"/>
    </xf>
    <xf numFmtId="0" fontId="13" fillId="0" borderId="0" xfId="917" applyFont="1" applyFill="1" applyAlignment="1">
      <alignment horizontal="right" vertical="center"/>
    </xf>
    <xf numFmtId="199" fontId="31" fillId="0" borderId="1" xfId="1021"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200" fontId="29" fillId="0" borderId="1" xfId="0" applyNumberFormat="1" applyFont="1" applyFill="1" applyBorder="1" applyAlignment="1">
      <alignment horizontal="center" vertical="center" wrapText="1"/>
    </xf>
    <xf numFmtId="194" fontId="29" fillId="0" borderId="1" xfId="38" applyNumberFormat="1" applyFont="1" applyFill="1" applyBorder="1" applyAlignment="1">
      <alignment vertical="center" wrapText="1"/>
    </xf>
    <xf numFmtId="0" fontId="13"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200" fontId="31" fillId="0" borderId="1" xfId="0" applyNumberFormat="1" applyFont="1" applyFill="1" applyBorder="1" applyAlignment="1">
      <alignment horizontal="center" vertical="center" wrapText="1"/>
    </xf>
    <xf numFmtId="194" fontId="31" fillId="0" borderId="1" xfId="38" applyNumberFormat="1" applyFont="1" applyFill="1" applyBorder="1" applyAlignment="1">
      <alignment vertical="center" wrapText="1"/>
    </xf>
    <xf numFmtId="0" fontId="13" fillId="0" borderId="0" xfId="0" applyFont="1" applyFill="1" applyAlignment="1">
      <alignment horizontal="left" vertical="center" wrapText="1"/>
    </xf>
    <xf numFmtId="0" fontId="45" fillId="0" borderId="0" xfId="1021" applyFont="1" applyProtection="1">
      <alignment vertical="center"/>
    </xf>
    <xf numFmtId="0" fontId="39" fillId="0" borderId="0" xfId="1021" applyFont="1" applyAlignment="1" applyProtection="1">
      <alignment horizontal="center" vertical="center"/>
    </xf>
    <xf numFmtId="0" fontId="39" fillId="0" borderId="0" xfId="1021" applyFont="1" applyProtection="1">
      <alignment vertical="center"/>
    </xf>
    <xf numFmtId="0" fontId="32" fillId="0" borderId="0" xfId="1021" applyProtection="1">
      <alignment vertical="center"/>
    </xf>
    <xf numFmtId="0" fontId="32" fillId="3" borderId="0" xfId="1021" applyFill="1" applyProtection="1">
      <alignment vertical="center"/>
    </xf>
    <xf numFmtId="199" fontId="32" fillId="0" borderId="0" xfId="1021" applyNumberFormat="1" applyProtection="1">
      <alignment vertical="center"/>
    </xf>
    <xf numFmtId="0" fontId="2" fillId="0" borderId="0" xfId="1021" applyFont="1" applyFill="1" applyAlignment="1" applyProtection="1">
      <alignment horizontal="center" vertical="center"/>
    </xf>
    <xf numFmtId="0" fontId="29" fillId="0" borderId="0" xfId="1021" applyFont="1" applyFill="1" applyProtection="1">
      <alignment vertical="center"/>
    </xf>
    <xf numFmtId="199" fontId="29" fillId="0" borderId="0" xfId="1021" applyNumberFormat="1" applyFont="1" applyFill="1" applyBorder="1" applyAlignment="1" applyProtection="1">
      <alignment horizontal="right" vertical="center"/>
    </xf>
    <xf numFmtId="0" fontId="31" fillId="0" borderId="1" xfId="1021" applyFont="1" applyFill="1" applyBorder="1" applyAlignment="1" applyProtection="1">
      <alignment horizontal="distributed" vertical="center" wrapText="1" indent="3"/>
    </xf>
    <xf numFmtId="199" fontId="31" fillId="0" borderId="1" xfId="1021"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left" vertical="center" wrapText="1"/>
    </xf>
    <xf numFmtId="3" fontId="12" fillId="2" borderId="1" xfId="0" applyNumberFormat="1" applyFont="1" applyFill="1" applyBorder="1" applyAlignment="1" applyProtection="1">
      <alignment horizontal="right" vertical="center"/>
    </xf>
    <xf numFmtId="194" fontId="31" fillId="0" borderId="1" xfId="38" applyNumberFormat="1" applyFont="1" applyFill="1" applyBorder="1" applyAlignment="1" applyProtection="1">
      <alignment horizontal="right" vertical="center" wrapText="1" shrinkToFit="1"/>
    </xf>
    <xf numFmtId="49" fontId="13" fillId="2" borderId="1" xfId="0" applyNumberFormat="1" applyFont="1" applyFill="1" applyBorder="1" applyAlignment="1" applyProtection="1">
      <alignment horizontal="left" vertical="center" wrapText="1"/>
    </xf>
    <xf numFmtId="3" fontId="13" fillId="2" borderId="1" xfId="0" applyNumberFormat="1" applyFont="1" applyFill="1" applyBorder="1" applyAlignment="1" applyProtection="1">
      <alignment horizontal="right" vertical="center"/>
      <protection locked="0"/>
    </xf>
    <xf numFmtId="194" fontId="29" fillId="0" borderId="1" xfId="38" applyNumberFormat="1" applyFont="1" applyFill="1" applyBorder="1" applyAlignment="1" applyProtection="1">
      <alignment horizontal="right" vertical="center" wrapText="1" shrinkToFit="1"/>
    </xf>
    <xf numFmtId="3" fontId="13" fillId="2" borderId="1" xfId="0" applyNumberFormat="1" applyFont="1" applyFill="1" applyBorder="1" applyAlignment="1" applyProtection="1">
      <alignment horizontal="right" vertical="center"/>
    </xf>
    <xf numFmtId="3" fontId="12" fillId="2" borderId="1" xfId="0" applyNumberFormat="1" applyFont="1" applyFill="1" applyBorder="1" applyAlignment="1" applyProtection="1">
      <alignment horizontal="right" vertical="center"/>
      <protection locked="0"/>
    </xf>
    <xf numFmtId="49" fontId="46" fillId="2" borderId="1" xfId="0" applyNumberFormat="1" applyFont="1" applyFill="1" applyBorder="1" applyAlignment="1" applyProtection="1">
      <alignment horizontal="distributed" vertical="center" wrapText="1"/>
    </xf>
    <xf numFmtId="0" fontId="31" fillId="0" borderId="1" xfId="1021" applyFont="1" applyFill="1" applyBorder="1" applyAlignment="1" applyProtection="1">
      <alignment horizontal="left" vertical="center" wrapText="1"/>
    </xf>
    <xf numFmtId="200" fontId="31" fillId="0" borderId="1" xfId="28" applyNumberFormat="1" applyFont="1" applyFill="1" applyBorder="1" applyAlignment="1" applyProtection="1">
      <alignment horizontal="right" vertical="center" wrapText="1"/>
    </xf>
    <xf numFmtId="0" fontId="29" fillId="0" borderId="1" xfId="1021" applyFont="1" applyFill="1" applyBorder="1" applyAlignment="1" applyProtection="1">
      <alignment horizontal="left" vertical="center" wrapText="1"/>
    </xf>
    <xf numFmtId="0" fontId="29" fillId="3" borderId="1" xfId="1021" applyFont="1" applyFill="1" applyBorder="1" applyAlignment="1" applyProtection="1">
      <alignment horizontal="left" vertical="center" wrapText="1"/>
    </xf>
    <xf numFmtId="0" fontId="29" fillId="0" borderId="1" xfId="559" applyFont="1" applyFill="1" applyBorder="1" applyAlignment="1" applyProtection="1">
      <alignment horizontal="left" vertical="center" wrapText="1"/>
    </xf>
    <xf numFmtId="0" fontId="31" fillId="0" borderId="1" xfId="559" applyFont="1" applyFill="1" applyBorder="1" applyAlignment="1" applyProtection="1">
      <alignment horizontal="left" vertical="center" wrapText="1"/>
    </xf>
    <xf numFmtId="0" fontId="31" fillId="0" borderId="1" xfId="1021" applyFont="1" applyFill="1" applyBorder="1" applyAlignment="1" applyProtection="1">
      <alignment horizontal="distributed" vertical="center" wrapText="1" indent="1"/>
    </xf>
    <xf numFmtId="200" fontId="32" fillId="3" borderId="0" xfId="1021" applyNumberFormat="1" applyFill="1" applyProtection="1">
      <alignment vertical="center"/>
    </xf>
    <xf numFmtId="0" fontId="45" fillId="0" borderId="0" xfId="1021" applyFont="1">
      <alignment vertical="center"/>
    </xf>
    <xf numFmtId="0" fontId="39" fillId="0" borderId="0" xfId="1021" applyFont="1" applyAlignment="1">
      <alignment horizontal="center" vertical="center"/>
    </xf>
    <xf numFmtId="199" fontId="32" fillId="0" borderId="0" xfId="1021" applyNumberFormat="1">
      <alignment vertical="center"/>
    </xf>
    <xf numFmtId="0" fontId="2" fillId="0" borderId="0" xfId="1021" applyFont="1" applyFill="1" applyAlignment="1">
      <alignment horizontal="center" vertical="center"/>
    </xf>
    <xf numFmtId="0" fontId="29" fillId="0" borderId="0" xfId="1021" applyFont="1" applyFill="1">
      <alignment vertical="center"/>
    </xf>
    <xf numFmtId="0" fontId="47" fillId="0" borderId="0" xfId="1021" applyFont="1" applyFill="1">
      <alignment vertical="center"/>
    </xf>
    <xf numFmtId="199" fontId="29" fillId="0" borderId="0" xfId="1021" applyNumberFormat="1" applyFont="1" applyFill="1" applyAlignment="1">
      <alignment horizontal="right" vertical="center"/>
    </xf>
    <xf numFmtId="0" fontId="31" fillId="0" borderId="1" xfId="1021" applyFont="1" applyFill="1" applyBorder="1" applyAlignment="1">
      <alignment horizontal="distributed" vertical="center" wrapText="1" indent="3"/>
    </xf>
    <xf numFmtId="194" fontId="31" fillId="0" borderId="1" xfId="38" applyNumberFormat="1" applyFont="1" applyFill="1" applyBorder="1" applyAlignment="1" applyProtection="1">
      <alignment horizontal="right" vertical="center" wrapText="1" shrinkToFit="1"/>
      <protection locked="0"/>
    </xf>
    <xf numFmtId="194" fontId="29" fillId="0" borderId="1" xfId="38" applyNumberFormat="1" applyFont="1" applyFill="1" applyBorder="1" applyAlignment="1" applyProtection="1">
      <alignment horizontal="right" vertical="center" wrapText="1"/>
      <protection locked="0"/>
    </xf>
    <xf numFmtId="49" fontId="31" fillId="2" borderId="1" xfId="0" applyNumberFormat="1" applyFont="1" applyFill="1" applyBorder="1" applyAlignment="1" applyProtection="1">
      <alignment vertical="center" wrapText="1"/>
    </xf>
    <xf numFmtId="0" fontId="31" fillId="0" borderId="1" xfId="559" applyFont="1" applyFill="1" applyBorder="1" applyAlignment="1">
      <alignment horizontal="left" vertical="center"/>
    </xf>
    <xf numFmtId="188" fontId="31" fillId="0" borderId="1" xfId="28" applyNumberFormat="1" applyFont="1" applyFill="1" applyBorder="1" applyAlignment="1">
      <alignment horizontal="right" vertical="center" wrapText="1"/>
    </xf>
    <xf numFmtId="0" fontId="29" fillId="0" borderId="1" xfId="1021" applyFont="1" applyFill="1" applyBorder="1" applyAlignment="1">
      <alignment horizontal="left" vertical="center"/>
    </xf>
    <xf numFmtId="188" fontId="29" fillId="0" borderId="1" xfId="28" applyNumberFormat="1" applyFont="1" applyFill="1" applyBorder="1" applyAlignment="1">
      <alignment horizontal="right" vertical="center" wrapText="1"/>
    </xf>
    <xf numFmtId="3" fontId="29" fillId="0" borderId="1" xfId="0" applyNumberFormat="1" applyFont="1" applyFill="1" applyBorder="1" applyAlignment="1" applyProtection="1">
      <alignment horizontal="right" vertical="center"/>
    </xf>
    <xf numFmtId="3" fontId="29" fillId="0" borderId="1" xfId="0" applyNumberFormat="1" applyFont="1" applyFill="1" applyBorder="1" applyAlignment="1" applyProtection="1">
      <alignment horizontal="right" vertical="center"/>
      <protection locked="0"/>
    </xf>
    <xf numFmtId="0" fontId="29" fillId="3" borderId="1" xfId="1021" applyFont="1" applyFill="1" applyBorder="1" applyAlignment="1">
      <alignment horizontal="left" vertical="center"/>
    </xf>
    <xf numFmtId="199" fontId="29" fillId="3" borderId="1" xfId="1021" applyNumberFormat="1" applyFont="1" applyFill="1" applyBorder="1" applyAlignment="1">
      <alignment horizontal="right" vertical="center" wrapText="1"/>
    </xf>
    <xf numFmtId="0" fontId="31" fillId="0" borderId="1" xfId="1021" applyFont="1" applyFill="1" applyBorder="1" applyAlignment="1">
      <alignment horizontal="distributed" vertical="center" indent="1"/>
    </xf>
    <xf numFmtId="0" fontId="45" fillId="0" borderId="0" xfId="1021" applyFont="1" applyFill="1" applyProtection="1">
      <alignment vertical="center"/>
    </xf>
    <xf numFmtId="0" fontId="39" fillId="0" borderId="0" xfId="1021" applyFont="1" applyFill="1" applyAlignment="1" applyProtection="1">
      <alignment horizontal="center" vertical="center"/>
    </xf>
    <xf numFmtId="0" fontId="32" fillId="0" borderId="0" xfId="1021" applyFill="1" applyProtection="1">
      <alignment vertical="center"/>
    </xf>
    <xf numFmtId="199" fontId="32" fillId="0" borderId="0" xfId="1021" applyNumberFormat="1" applyFill="1" applyProtection="1">
      <alignment vertical="center"/>
    </xf>
    <xf numFmtId="194" fontId="29" fillId="0" borderId="1" xfId="38" applyNumberFormat="1" applyFont="1" applyFill="1" applyBorder="1" applyAlignment="1" applyProtection="1">
      <alignment horizontal="right" vertical="center" wrapText="1" shrinkToFit="1"/>
      <protection locked="0"/>
    </xf>
    <xf numFmtId="49" fontId="30" fillId="2" borderId="1" xfId="0" applyNumberFormat="1" applyFont="1" applyFill="1" applyBorder="1" applyAlignment="1" applyProtection="1">
      <alignment horizontal="left" vertical="center" wrapText="1"/>
    </xf>
    <xf numFmtId="3" fontId="31" fillId="0" borderId="1" xfId="0" applyNumberFormat="1" applyFont="1" applyFill="1" applyBorder="1" applyAlignment="1" applyProtection="1">
      <alignment horizontal="right" vertical="center"/>
    </xf>
    <xf numFmtId="0" fontId="31" fillId="3" borderId="1" xfId="1021" applyFont="1" applyFill="1" applyBorder="1" applyAlignment="1" applyProtection="1">
      <alignment horizontal="left" vertical="center" wrapText="1"/>
    </xf>
    <xf numFmtId="3" fontId="29" fillId="3" borderId="1" xfId="0" applyNumberFormat="1" applyFont="1" applyFill="1" applyBorder="1" applyAlignment="1" applyProtection="1">
      <alignment horizontal="right" vertical="center"/>
    </xf>
    <xf numFmtId="3" fontId="29" fillId="3" borderId="1" xfId="0" applyNumberFormat="1" applyFont="1" applyFill="1" applyBorder="1" applyAlignment="1" applyProtection="1">
      <alignment horizontal="right" vertical="center"/>
      <protection locked="0"/>
    </xf>
    <xf numFmtId="3" fontId="31" fillId="0" borderId="1" xfId="0" applyNumberFormat="1" applyFont="1" applyFill="1" applyBorder="1" applyAlignment="1" applyProtection="1">
      <alignment horizontal="right" vertical="center"/>
      <protection locked="0"/>
    </xf>
    <xf numFmtId="3" fontId="32" fillId="0" borderId="0" xfId="1021" applyNumberFormat="1" applyFill="1" applyProtection="1">
      <alignment vertical="center"/>
    </xf>
    <xf numFmtId="0" fontId="48" fillId="0" borderId="0" xfId="1021" applyFont="1">
      <alignment vertical="center"/>
    </xf>
    <xf numFmtId="0" fontId="31" fillId="0" borderId="1" xfId="559" applyFont="1" applyFill="1" applyBorder="1" applyAlignment="1" applyProtection="1">
      <alignment horizontal="left" vertical="center"/>
    </xf>
    <xf numFmtId="0" fontId="31" fillId="3" borderId="1" xfId="559" applyFont="1" applyFill="1" applyBorder="1" applyAlignment="1" applyProtection="1">
      <alignment horizontal="left" vertical="center"/>
    </xf>
    <xf numFmtId="0" fontId="29" fillId="0" borderId="1" xfId="1021" applyFont="1" applyFill="1" applyBorder="1" applyAlignment="1" applyProtection="1">
      <alignment horizontal="left" vertical="center"/>
    </xf>
    <xf numFmtId="0" fontId="29" fillId="3" borderId="1" xfId="1021" applyFont="1" applyFill="1" applyBorder="1" applyAlignment="1" applyProtection="1">
      <alignment horizontal="left" vertical="center"/>
    </xf>
    <xf numFmtId="199" fontId="29" fillId="0" borderId="1" xfId="1021" applyNumberFormat="1" applyFont="1" applyFill="1" applyBorder="1" applyAlignment="1" applyProtection="1">
      <alignment horizontal="right" vertical="center" wrapText="1"/>
      <protection locked="0"/>
    </xf>
    <xf numFmtId="3" fontId="32" fillId="0" borderId="0" xfId="1021" applyNumberFormat="1">
      <alignment vertical="center"/>
    </xf>
    <xf numFmtId="0" fontId="1" fillId="0" borderId="0" xfId="0" applyFont="1" applyFill="1" applyBorder="1" applyAlignment="1"/>
    <xf numFmtId="0" fontId="49"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5" xfId="0" applyFont="1" applyFill="1" applyBorder="1" applyAlignment="1">
      <alignment horizontal="center" vertical="center"/>
    </xf>
    <xf numFmtId="0" fontId="13" fillId="0" borderId="0" xfId="0" applyFont="1" applyAlignment="1">
      <alignment horizontal="right"/>
    </xf>
    <xf numFmtId="0" fontId="31" fillId="0" borderId="2" xfId="1097" applyFont="1" applyBorder="1" applyAlignment="1">
      <alignment horizontal="center" vertical="center"/>
    </xf>
    <xf numFmtId="0" fontId="31" fillId="0" borderId="6" xfId="1097" applyFont="1" applyBorder="1" applyAlignment="1">
      <alignment horizontal="center" vertical="center"/>
    </xf>
    <xf numFmtId="0" fontId="31" fillId="0" borderId="7" xfId="1097" applyFont="1" applyBorder="1" applyAlignment="1">
      <alignment horizontal="center" vertical="center"/>
    </xf>
    <xf numFmtId="0" fontId="31" fillId="0" borderId="4" xfId="1097" applyFont="1" applyBorder="1" applyAlignment="1">
      <alignment horizontal="center" vertical="center"/>
    </xf>
    <xf numFmtId="49" fontId="31" fillId="0" borderId="1" xfId="934" applyNumberFormat="1" applyFont="1" applyFill="1" applyBorder="1" applyAlignment="1" applyProtection="1">
      <alignment horizontal="center" vertical="center"/>
    </xf>
    <xf numFmtId="0" fontId="51" fillId="0" borderId="1" xfId="0" applyFont="1" applyFill="1" applyBorder="1" applyAlignment="1">
      <alignment horizontal="center" vertical="center"/>
    </xf>
    <xf numFmtId="10" fontId="51" fillId="0" borderId="1" xfId="0" applyNumberFormat="1" applyFont="1" applyFill="1" applyBorder="1" applyAlignment="1">
      <alignment horizontal="center" vertical="center"/>
    </xf>
    <xf numFmtId="0" fontId="52" fillId="0" borderId="1" xfId="0" applyFont="1" applyFill="1" applyBorder="1" applyAlignment="1">
      <alignment horizontal="center" vertical="center"/>
    </xf>
    <xf numFmtId="10" fontId="52" fillId="0" borderId="1" xfId="0" applyNumberFormat="1" applyFont="1" applyFill="1" applyBorder="1" applyAlignment="1">
      <alignment horizontal="center" vertical="center"/>
    </xf>
    <xf numFmtId="0" fontId="5" fillId="0" borderId="0" xfId="0" applyFont="1" applyFill="1" applyBorder="1" applyAlignment="1">
      <alignment horizontal="left" vertical="top" wrapText="1"/>
    </xf>
    <xf numFmtId="0" fontId="53" fillId="0" borderId="0" xfId="1032" applyFont="1" applyAlignment="1"/>
    <xf numFmtId="0" fontId="13" fillId="0" borderId="0" xfId="0" applyFont="1" applyAlignment="1">
      <alignment horizontal="right" vertical="center"/>
    </xf>
    <xf numFmtId="0" fontId="31" fillId="0" borderId="1" xfId="1097" applyFont="1" applyBorder="1" applyAlignment="1">
      <alignment horizontal="center" vertical="center" wrapText="1"/>
    </xf>
    <xf numFmtId="0" fontId="31" fillId="0" borderId="1" xfId="0" applyFont="1" applyBorder="1" applyAlignment="1">
      <alignment horizontal="left" vertical="center"/>
    </xf>
    <xf numFmtId="200" fontId="31" fillId="0" borderId="1" xfId="28" applyNumberFormat="1" applyFont="1" applyBorder="1" applyAlignment="1">
      <alignment horizontal="right" vertical="center" wrapText="1"/>
    </xf>
    <xf numFmtId="0" fontId="13" fillId="0" borderId="1" xfId="0" applyFont="1" applyBorder="1" applyAlignment="1">
      <alignment horizontal="left" vertical="center"/>
    </xf>
    <xf numFmtId="200" fontId="13" fillId="0" borderId="1" xfId="0" applyNumberFormat="1" applyFont="1" applyBorder="1" applyAlignment="1">
      <alignment horizontal="right" vertical="center" wrapText="1"/>
    </xf>
    <xf numFmtId="200" fontId="29" fillId="0" borderId="1" xfId="0" applyNumberFormat="1" applyFont="1" applyFill="1" applyBorder="1" applyAlignment="1">
      <alignment horizontal="right" vertical="center" wrapText="1"/>
    </xf>
    <xf numFmtId="0" fontId="32" fillId="0" borderId="0" xfId="1021" applyFont="1" applyFill="1">
      <alignment vertical="center"/>
    </xf>
    <xf numFmtId="0" fontId="32" fillId="0" borderId="0" xfId="1021" applyFont="1">
      <alignment vertical="center"/>
    </xf>
    <xf numFmtId="199" fontId="32" fillId="0" borderId="0" xfId="1021" applyNumberFormat="1" applyFont="1">
      <alignment vertical="center"/>
    </xf>
    <xf numFmtId="200" fontId="32" fillId="0" borderId="0" xfId="1021" applyNumberFormat="1">
      <alignment vertical="center"/>
    </xf>
    <xf numFmtId="0" fontId="41" fillId="0" borderId="0" xfId="917" applyFont="1" applyAlignment="1">
      <alignment horizontal="center" vertical="center" wrapText="1"/>
    </xf>
    <xf numFmtId="0" fontId="12" fillId="0" borderId="1" xfId="0" applyFont="1" applyFill="1" applyBorder="1" applyAlignment="1">
      <alignment horizontal="left" vertical="center" wrapText="1"/>
    </xf>
    <xf numFmtId="0" fontId="10" fillId="0" borderId="1" xfId="1036" applyFont="1" applyFill="1" applyBorder="1" applyAlignment="1">
      <alignment horizontal="left" vertical="center" wrapText="1"/>
    </xf>
    <xf numFmtId="201" fontId="54" fillId="0" borderId="1" xfId="0" applyNumberFormat="1" applyFont="1" applyFill="1" applyBorder="1" applyAlignment="1">
      <alignment horizontal="center" vertical="center" wrapText="1"/>
    </xf>
    <xf numFmtId="201" fontId="55" fillId="0" borderId="0" xfId="0" applyNumberFormat="1" applyFont="1" applyFill="1" applyAlignment="1">
      <alignment horizontal="left" vertical="center" wrapText="1"/>
    </xf>
    <xf numFmtId="0" fontId="0" fillId="0" borderId="0" xfId="0" applyAlignment="1">
      <alignment vertical="center"/>
    </xf>
    <xf numFmtId="0" fontId="11" fillId="2" borderId="0" xfId="917" applyFont="1" applyFill="1" applyBorder="1" applyAlignment="1">
      <alignment horizontal="center" vertical="center" wrapText="1"/>
    </xf>
    <xf numFmtId="0" fontId="13" fillId="0" borderId="0" xfId="917" applyFont="1" applyBorder="1" applyAlignment="1">
      <alignment horizontal="left" vertical="center"/>
    </xf>
    <xf numFmtId="0" fontId="13" fillId="0" borderId="0" xfId="917" applyFont="1" applyBorder="1" applyAlignment="1">
      <alignment horizontal="right" vertical="center"/>
    </xf>
    <xf numFmtId="0" fontId="31" fillId="0" borderId="1" xfId="0" applyFont="1" applyBorder="1" applyAlignment="1">
      <alignment horizontal="center" vertical="center" wrapText="1"/>
    </xf>
    <xf numFmtId="197" fontId="12" fillId="0" borderId="1" xfId="657" applyNumberFormat="1" applyFont="1" applyFill="1" applyBorder="1" applyAlignment="1">
      <alignment horizontal="left" vertical="center"/>
    </xf>
    <xf numFmtId="200" fontId="12" fillId="0" borderId="1" xfId="657" applyNumberFormat="1" applyFont="1" applyFill="1" applyBorder="1" applyAlignment="1">
      <alignment horizontal="right" vertical="center" wrapText="1"/>
    </xf>
    <xf numFmtId="197" fontId="13" fillId="0" borderId="1" xfId="657" applyNumberFormat="1" applyFont="1" applyFill="1" applyBorder="1" applyAlignment="1">
      <alignment horizontal="left" vertical="center"/>
    </xf>
    <xf numFmtId="200" fontId="13" fillId="0" borderId="1" xfId="657" applyNumberFormat="1" applyFont="1" applyFill="1" applyBorder="1" applyAlignment="1">
      <alignment horizontal="right" vertical="center" wrapText="1"/>
    </xf>
    <xf numFmtId="0" fontId="12" fillId="0" borderId="1" xfId="657" applyFont="1" applyFill="1" applyBorder="1" applyAlignment="1">
      <alignment horizontal="center" vertical="center"/>
    </xf>
    <xf numFmtId="0" fontId="12" fillId="0" borderId="1" xfId="0" applyFont="1" applyBorder="1" applyAlignment="1">
      <alignment vertical="center"/>
    </xf>
    <xf numFmtId="0" fontId="30" fillId="0" borderId="0" xfId="1021" applyFont="1">
      <alignment vertical="center"/>
    </xf>
    <xf numFmtId="0" fontId="29" fillId="0" borderId="0" xfId="1021" applyFont="1">
      <alignment vertical="center"/>
    </xf>
    <xf numFmtId="0" fontId="2" fillId="3" borderId="0" xfId="1021" applyFont="1" applyFill="1" applyAlignment="1">
      <alignment horizontal="center" vertical="center"/>
    </xf>
    <xf numFmtId="0" fontId="56" fillId="3" borderId="0" xfId="1021" applyFont="1" applyFill="1" applyAlignment="1">
      <alignment horizontal="center" vertical="center"/>
    </xf>
    <xf numFmtId="0" fontId="13" fillId="0" borderId="0" xfId="1021" applyFont="1">
      <alignment vertical="center"/>
    </xf>
    <xf numFmtId="199" fontId="29" fillId="3" borderId="0" xfId="1021" applyNumberFormat="1" applyFont="1" applyFill="1" applyBorder="1" applyAlignment="1">
      <alignment horizontal="right" vertical="center"/>
    </xf>
    <xf numFmtId="0" fontId="31" fillId="3" borderId="1" xfId="1021" applyFont="1" applyFill="1" applyBorder="1" applyAlignment="1">
      <alignment horizontal="distributed" vertical="center" wrapText="1" indent="3"/>
    </xf>
    <xf numFmtId="199" fontId="31" fillId="3" borderId="1" xfId="1021" applyNumberFormat="1" applyFont="1" applyFill="1" applyBorder="1" applyAlignment="1">
      <alignment horizontal="center" vertical="center" wrapText="1"/>
    </xf>
    <xf numFmtId="3" fontId="45" fillId="3" borderId="8" xfId="0" applyNumberFormat="1" applyFont="1" applyFill="1" applyBorder="1" applyAlignment="1" applyProtection="1">
      <alignment vertical="center"/>
      <protection locked="0"/>
    </xf>
    <xf numFmtId="3" fontId="13" fillId="3" borderId="8" xfId="0" applyNumberFormat="1" applyFont="1" applyFill="1" applyBorder="1" applyAlignment="1" applyProtection="1">
      <alignment horizontal="right" vertical="center"/>
      <protection locked="0"/>
    </xf>
    <xf numFmtId="49" fontId="31" fillId="3" borderId="1" xfId="0" applyNumberFormat="1" applyFont="1" applyFill="1" applyBorder="1" applyAlignment="1">
      <alignment vertical="center" wrapText="1"/>
    </xf>
    <xf numFmtId="200" fontId="31" fillId="3" borderId="1" xfId="28" applyNumberFormat="1" applyFont="1" applyFill="1" applyBorder="1" applyAlignment="1" applyProtection="1">
      <alignment horizontal="right" vertical="center" wrapText="1"/>
      <protection locked="0"/>
    </xf>
    <xf numFmtId="49" fontId="31" fillId="0" borderId="1" xfId="0" applyNumberFormat="1" applyFont="1" applyBorder="1" applyAlignment="1">
      <alignment vertical="center" wrapText="1"/>
    </xf>
    <xf numFmtId="49" fontId="13" fillId="2" borderId="1" xfId="0" applyNumberFormat="1" applyFont="1" applyFill="1" applyBorder="1" applyAlignment="1" applyProtection="1">
      <alignment horizontal="left" vertical="center"/>
    </xf>
    <xf numFmtId="200" fontId="31" fillId="0" borderId="1" xfId="28" applyNumberFormat="1" applyFont="1" applyFill="1" applyBorder="1" applyAlignment="1" applyProtection="1">
      <alignment horizontal="right" vertical="center" wrapText="1"/>
      <protection locked="0"/>
    </xf>
    <xf numFmtId="49" fontId="13" fillId="2" borderId="1" xfId="0" applyNumberFormat="1" applyFont="1" applyFill="1" applyBorder="1" applyAlignment="1" applyProtection="1">
      <alignment vertical="center" wrapText="1"/>
    </xf>
    <xf numFmtId="49" fontId="13" fillId="2" borderId="1" xfId="0" applyNumberFormat="1" applyFont="1" applyFill="1" applyBorder="1" applyAlignment="1" applyProtection="1">
      <alignment horizontal="left" vertical="center"/>
      <protection locked="0"/>
    </xf>
    <xf numFmtId="200" fontId="31" fillId="3" borderId="1" xfId="28" applyNumberFormat="1" applyFont="1" applyFill="1" applyBorder="1" applyAlignment="1" applyProtection="1">
      <alignment horizontal="right" vertical="center" wrapText="1" shrinkToFit="1"/>
      <protection locked="0"/>
    </xf>
    <xf numFmtId="49" fontId="12" fillId="2" borderId="1" xfId="0" applyNumberFormat="1" applyFont="1" applyFill="1" applyBorder="1" applyAlignment="1" applyProtection="1">
      <alignment horizontal="left" vertical="center" wrapText="1"/>
      <protection locked="0"/>
    </xf>
    <xf numFmtId="49" fontId="13" fillId="2" borderId="1" xfId="0" applyNumberFormat="1" applyFont="1" applyFill="1" applyBorder="1" applyAlignment="1" applyProtection="1">
      <alignment horizontal="left" vertical="center" wrapText="1"/>
      <protection locked="0"/>
    </xf>
    <xf numFmtId="200" fontId="31" fillId="0" borderId="1" xfId="28" applyNumberFormat="1" applyFont="1" applyFill="1" applyBorder="1" applyAlignment="1" applyProtection="1">
      <alignment vertical="center" wrapText="1"/>
      <protection locked="0"/>
    </xf>
    <xf numFmtId="0" fontId="31" fillId="3" borderId="1" xfId="1021" applyFont="1" applyFill="1" applyBorder="1" applyAlignment="1">
      <alignment horizontal="center" vertical="center" wrapText="1"/>
    </xf>
    <xf numFmtId="0" fontId="31" fillId="0" borderId="0" xfId="1021" applyFont="1" applyFill="1" applyAlignment="1">
      <alignment horizontal="center" vertical="center" wrapText="1"/>
    </xf>
    <xf numFmtId="0" fontId="32" fillId="3" borderId="0" xfId="559" applyFill="1">
      <alignment vertical="center"/>
    </xf>
    <xf numFmtId="0" fontId="32" fillId="0" borderId="0" xfId="559" applyFill="1">
      <alignment vertical="center"/>
    </xf>
    <xf numFmtId="0" fontId="56" fillId="0" borderId="0" xfId="1021" applyFont="1" applyFill="1" applyAlignment="1">
      <alignment horizontal="center" vertical="center"/>
    </xf>
    <xf numFmtId="0" fontId="29" fillId="0" borderId="0" xfId="1021" applyFont="1" applyFill="1" applyAlignment="1">
      <alignment horizontal="left" vertical="center"/>
    </xf>
    <xf numFmtId="199" fontId="29" fillId="0" borderId="0" xfId="1021" applyNumberFormat="1" applyFont="1" applyFill="1" applyBorder="1" applyAlignment="1">
      <alignment horizontal="right" vertical="center"/>
    </xf>
    <xf numFmtId="0" fontId="31" fillId="0" borderId="1" xfId="1021" applyNumberFormat="1" applyFont="1" applyFill="1" applyBorder="1" applyAlignment="1">
      <alignment vertical="center" wrapText="1"/>
    </xf>
    <xf numFmtId="0" fontId="29" fillId="0" borderId="1" xfId="1021" applyFont="1" applyFill="1" applyBorder="1" applyAlignment="1">
      <alignment horizontal="left" vertical="center" wrapText="1"/>
    </xf>
    <xf numFmtId="0" fontId="29" fillId="3" borderId="1" xfId="1021" applyFont="1" applyFill="1" applyBorder="1" applyAlignment="1">
      <alignment horizontal="left" vertical="center" wrapText="1"/>
    </xf>
    <xf numFmtId="0" fontId="29" fillId="0" borderId="1" xfId="1021" applyNumberFormat="1" applyFont="1" applyFill="1" applyBorder="1" applyAlignment="1">
      <alignment vertical="center" wrapText="1"/>
    </xf>
    <xf numFmtId="200" fontId="29" fillId="0" borderId="1" xfId="28" applyNumberFormat="1" applyFont="1" applyFill="1" applyBorder="1" applyAlignment="1" applyProtection="1">
      <alignment horizontal="right" vertical="center" wrapText="1"/>
      <protection locked="0"/>
    </xf>
    <xf numFmtId="49" fontId="31" fillId="0" borderId="1" xfId="0" applyNumberFormat="1" applyFont="1" applyFill="1" applyBorder="1" applyAlignment="1" applyProtection="1">
      <alignment horizontal="distributed" vertical="center" wrapText="1"/>
    </xf>
    <xf numFmtId="0" fontId="31" fillId="0" borderId="1" xfId="1021" applyFont="1" applyFill="1" applyBorder="1" applyAlignment="1">
      <alignment horizontal="left" vertical="center" wrapText="1"/>
    </xf>
    <xf numFmtId="0" fontId="31" fillId="0" borderId="1" xfId="1021" applyNumberFormat="1" applyFont="1" applyFill="1" applyBorder="1" applyAlignment="1" applyProtection="1">
      <alignment vertical="center" wrapText="1"/>
    </xf>
    <xf numFmtId="0" fontId="29" fillId="3" borderId="1" xfId="559" applyFont="1" applyFill="1" applyBorder="1" applyAlignment="1" applyProtection="1">
      <alignment horizontal="left" vertical="center" wrapText="1"/>
    </xf>
    <xf numFmtId="0" fontId="31" fillId="0" borderId="1" xfId="1021" applyFont="1" applyFill="1" applyBorder="1" applyAlignment="1">
      <alignment horizontal="distributed" vertical="center" wrapText="1" indent="2"/>
    </xf>
    <xf numFmtId="200" fontId="29" fillId="0" borderId="0" xfId="1021" applyNumberFormat="1" applyFont="1" applyFill="1">
      <alignment vertical="center"/>
    </xf>
    <xf numFmtId="0" fontId="31" fillId="0" borderId="1" xfId="1021" applyFont="1" applyFill="1" applyBorder="1" applyAlignment="1">
      <alignment horizontal="center" vertical="center" wrapText="1"/>
    </xf>
    <xf numFmtId="200" fontId="29" fillId="0" borderId="1" xfId="310" applyNumberFormat="1" applyFont="1" applyFill="1" applyBorder="1" applyAlignment="1" applyProtection="1">
      <alignment vertical="center" wrapText="1"/>
    </xf>
    <xf numFmtId="194" fontId="29" fillId="0" borderId="1" xfId="38" applyNumberFormat="1" applyFont="1" applyFill="1" applyBorder="1" applyAlignment="1" applyProtection="1">
      <alignment vertical="center" wrapText="1"/>
      <protection locked="0"/>
    </xf>
    <xf numFmtId="49" fontId="29" fillId="0" borderId="1" xfId="310" applyNumberFormat="1" applyFont="1" applyFill="1" applyBorder="1" applyAlignment="1" applyProtection="1">
      <alignment horizontal="left" vertical="center" wrapText="1"/>
    </xf>
    <xf numFmtId="0" fontId="31" fillId="0" borderId="1" xfId="1021" applyFont="1" applyFill="1" applyBorder="1" applyAlignment="1">
      <alignment vertical="center" wrapText="1"/>
    </xf>
    <xf numFmtId="0" fontId="29" fillId="0" borderId="1" xfId="1021" applyNumberFormat="1" applyFont="1" applyFill="1" applyBorder="1" applyAlignment="1">
      <alignment horizontal="left" vertical="center" wrapText="1"/>
    </xf>
    <xf numFmtId="0" fontId="31" fillId="0" borderId="1" xfId="1021" applyNumberFormat="1" applyFont="1" applyFill="1" applyBorder="1" applyAlignment="1">
      <alignment horizontal="left" vertical="center" wrapText="1"/>
    </xf>
    <xf numFmtId="0" fontId="57" fillId="0" borderId="0" xfId="1021" applyFont="1" applyFill="1">
      <alignment vertical="center"/>
    </xf>
    <xf numFmtId="3" fontId="29" fillId="0" borderId="0" xfId="1021" applyNumberFormat="1" applyFont="1" applyFill="1">
      <alignment vertical="center"/>
    </xf>
    <xf numFmtId="0" fontId="31" fillId="3" borderId="0" xfId="1021" applyFont="1" applyFill="1" applyAlignment="1" applyProtection="1">
      <alignment horizontal="center" vertical="center" wrapText="1"/>
    </xf>
    <xf numFmtId="0" fontId="29" fillId="3" borderId="0" xfId="1021" applyFont="1" applyFill="1" applyProtection="1">
      <alignment vertical="center"/>
    </xf>
    <xf numFmtId="0" fontId="32" fillId="3" borderId="0" xfId="559" applyFill="1" applyProtection="1">
      <alignment vertical="center"/>
    </xf>
    <xf numFmtId="199" fontId="32" fillId="3" borderId="0" xfId="1021" applyNumberFormat="1" applyFill="1" applyProtection="1">
      <alignment vertical="center"/>
    </xf>
    <xf numFmtId="0" fontId="0" fillId="0" borderId="0" xfId="0" applyAlignment="1" applyProtection="1"/>
    <xf numFmtId="0" fontId="48" fillId="3" borderId="0" xfId="1021" applyFont="1" applyFill="1" applyProtection="1">
      <alignment vertical="center"/>
    </xf>
    <xf numFmtId="0" fontId="56" fillId="0" borderId="0" xfId="1021" applyFont="1" applyFill="1" applyAlignment="1" applyProtection="1">
      <alignment horizontal="center" vertical="center"/>
    </xf>
    <xf numFmtId="0" fontId="29" fillId="0" borderId="0" xfId="1021" applyFont="1" applyFill="1" applyAlignment="1" applyProtection="1">
      <alignment horizontal="left" vertical="center"/>
    </xf>
    <xf numFmtId="0" fontId="47" fillId="0" borderId="0" xfId="1021" applyFont="1" applyFill="1" applyProtection="1">
      <alignment vertical="center"/>
    </xf>
    <xf numFmtId="0" fontId="31" fillId="0" borderId="1" xfId="1021" applyFont="1" applyFill="1" applyBorder="1" applyAlignment="1" applyProtection="1">
      <alignment horizontal="center" vertical="center" wrapText="1"/>
    </xf>
    <xf numFmtId="194" fontId="31" fillId="0" borderId="1" xfId="38" applyNumberFormat="1" applyFont="1" applyFill="1" applyBorder="1" applyAlignment="1" applyProtection="1">
      <alignment horizontal="right" vertical="center" wrapText="1"/>
      <protection locked="0"/>
    </xf>
    <xf numFmtId="0" fontId="29" fillId="0" borderId="1" xfId="1021" applyNumberFormat="1" applyFont="1" applyFill="1" applyBorder="1" applyAlignment="1" applyProtection="1">
      <alignment vertical="center" wrapText="1"/>
    </xf>
    <xf numFmtId="0" fontId="31" fillId="0" borderId="1" xfId="1021" applyNumberFormat="1" applyFont="1" applyFill="1" applyBorder="1" applyAlignment="1" applyProtection="1">
      <alignment horizontal="distributed" vertical="center"/>
    </xf>
    <xf numFmtId="3" fontId="29" fillId="3" borderId="0" xfId="1021" applyNumberFormat="1" applyFont="1" applyFill="1" applyProtection="1">
      <alignment vertical="center"/>
    </xf>
  </cellXfs>
  <cellStyles count="1326">
    <cellStyle name="常规" xfId="0" builtinId="0"/>
    <cellStyle name="货币[0]" xfId="1" builtinId="7"/>
    <cellStyle name="链接单元格 5" xfId="2"/>
    <cellStyle name="常规 435" xfId="3"/>
    <cellStyle name="常规 440" xfId="4"/>
    <cellStyle name="20% - 强调文字颜色 3" xfId="5" builtinId="38"/>
    <cellStyle name="汇总 6" xfId="6"/>
    <cellStyle name="Accent5 9" xfId="7"/>
    <cellStyle name="强调文字颜色 2 3 2" xfId="8"/>
    <cellStyle name="输入" xfId="9" builtinId="20"/>
    <cellStyle name="常规 2 2 4" xfId="10"/>
    <cellStyle name="_ET_STYLE_NoName_00__Book1_1 2 2 2" xfId="11"/>
    <cellStyle name="部门 4" xfId="12"/>
    <cellStyle name="货币" xfId="13" builtinId="4"/>
    <cellStyle name="百分比 2 8 2" xfId="14"/>
    <cellStyle name="Accent1 5" xfId="15"/>
    <cellStyle name="args.style" xfId="16"/>
    <cellStyle name="好 3 2 2" xfId="17"/>
    <cellStyle name="适中 5 2" xfId="18"/>
    <cellStyle name="Accent2 - 20% 2" xfId="19"/>
    <cellStyle name="常规 3 2 3 2" xfId="20"/>
    <cellStyle name="_Book1_2 2" xfId="21"/>
    <cellStyle name="Accent2 - 40%" xfId="22"/>
    <cellStyle name="千位分隔[0]" xfId="23" builtinId="6"/>
    <cellStyle name="常规 3 4 3" xfId="24"/>
    <cellStyle name="40% - 强调文字颜色 3" xfId="25" builtinId="39"/>
    <cellStyle name="常规 26 2" xfId="26"/>
    <cellStyle name="差" xfId="27" builtinId="27"/>
    <cellStyle name="千位分隔" xfId="28" builtinId="3"/>
    <cellStyle name="常规 7 3" xfId="29"/>
    <cellStyle name="60% - 强调文字颜色 3" xfId="30" builtinId="40"/>
    <cellStyle name="Accent6 4" xfId="31"/>
    <cellStyle name="Input [yellow] 4" xfId="32"/>
    <cellStyle name="好_0605石屏县 2 2" xfId="33"/>
    <cellStyle name="超链接" xfId="34" builtinId="8"/>
    <cellStyle name="日期" xfId="35"/>
    <cellStyle name="Accent2 - 60%" xfId="36"/>
    <cellStyle name="60% - 强调文字颜色 6 3 2" xfId="37"/>
    <cellStyle name="百分比" xfId="38" builtinId="5"/>
    <cellStyle name="汇总 5 2 2" xfId="39"/>
    <cellStyle name="适中 5 3" xfId="40"/>
    <cellStyle name="Accent2 - 20% 3" xfId="41"/>
    <cellStyle name="常规 2 12 2" xfId="42"/>
    <cellStyle name="_Book1_2 3" xfId="43"/>
    <cellStyle name="Accent4 5" xfId="44"/>
    <cellStyle name="差_Book1 2" xfId="45"/>
    <cellStyle name="已访问的超链接" xfId="46" builtinId="9"/>
    <cellStyle name="60% - 强调文字颜色 4 2 2 2" xfId="47"/>
    <cellStyle name="好_2007年地州资金往来对账表 3" xfId="48"/>
    <cellStyle name="_ET_STYLE_NoName_00__Book1" xfId="49"/>
    <cellStyle name="常规 6" xfId="50"/>
    <cellStyle name="60% - 强调文字颜色 2 3" xfId="51"/>
    <cellStyle name="注释" xfId="52" builtinId="10"/>
    <cellStyle name="_ET_STYLE_NoName_00__Sheet3" xfId="53"/>
    <cellStyle name="60% - 强调文字颜色 2" xfId="54" builtinId="36"/>
    <cellStyle name="Accent6 3" xfId="55"/>
    <cellStyle name="Accent5 - 60% 2 2" xfId="56"/>
    <cellStyle name="标题 4" xfId="57" builtinId="19"/>
    <cellStyle name="解释性文本 2 2" xfId="58"/>
    <cellStyle name="百分比 7" xfId="59"/>
    <cellStyle name="Accent3 4 2" xfId="60"/>
    <cellStyle name="警告文本" xfId="61" builtinId="11"/>
    <cellStyle name="常规 4 2 2 3" xfId="62"/>
    <cellStyle name="常规 6 5" xfId="63"/>
    <cellStyle name="_ET_STYLE_NoName_00_" xfId="64"/>
    <cellStyle name="常规 5 2" xfId="65"/>
    <cellStyle name="60% - 强调文字颜色 2 2 2" xfId="66"/>
    <cellStyle name="标题" xfId="67" builtinId="15"/>
    <cellStyle name="_Book1_1" xfId="68"/>
    <cellStyle name="标题 1 5 2" xfId="69"/>
    <cellStyle name="Accent1 - 60% 2 2" xfId="70"/>
    <cellStyle name="解释性文本" xfId="71" builtinId="53"/>
    <cellStyle name="标题 1" xfId="72" builtinId="16"/>
    <cellStyle name="百分比 4" xfId="73"/>
    <cellStyle name="标题 2" xfId="74" builtinId="17"/>
    <cellStyle name="百分比 5" xfId="75"/>
    <cellStyle name="常规 5 2 2" xfId="76"/>
    <cellStyle name="60% - 强调文字颜色 2 2 2 2" xfId="77"/>
    <cellStyle name="差 7" xfId="78"/>
    <cellStyle name="_20100326高清市院遂宁检察院1080P配置清单26日改" xfId="79"/>
    <cellStyle name="Accent4 2 2" xfId="80"/>
    <cellStyle name="60% - 强调文字颜色 1" xfId="81" builtinId="32"/>
    <cellStyle name="Accent6 2" xfId="82"/>
    <cellStyle name="标题 3" xfId="83" builtinId="18"/>
    <cellStyle name="百分比 6" xfId="84"/>
    <cellStyle name="60% - 强调文字颜色 4" xfId="85" builtinId="44"/>
    <cellStyle name="Accent6 5" xfId="86"/>
    <cellStyle name="输出" xfId="87" builtinId="21"/>
    <cellStyle name="计算" xfId="88" builtinId="22"/>
    <cellStyle name="40% - 强调文字颜色 4 2" xfId="89"/>
    <cellStyle name="检查单元格" xfId="90" builtinId="23"/>
    <cellStyle name="常规 443" xfId="91"/>
    <cellStyle name="常规 8 3" xfId="92"/>
    <cellStyle name="20% - 强调文字颜色 6" xfId="93" builtinId="50"/>
    <cellStyle name="强调文字颜色 2" xfId="94" builtinId="33"/>
    <cellStyle name="常规 2 2 2 5" xfId="95"/>
    <cellStyle name="标题 4 5 3" xfId="96"/>
    <cellStyle name="PSHeading 4" xfId="97"/>
    <cellStyle name="链接单元格" xfId="98" builtinId="24"/>
    <cellStyle name="60% - 强调文字颜色 4 2 3" xfId="99"/>
    <cellStyle name="汇总" xfId="100" builtinId="25"/>
    <cellStyle name="差_0605石屏" xfId="101"/>
    <cellStyle name="好" xfId="102" builtinId="26"/>
    <cellStyle name="适中 8" xfId="103"/>
    <cellStyle name="20% - 强调文字颜色 3 3" xfId="104"/>
    <cellStyle name="输出 3 3" xfId="105"/>
    <cellStyle name="适中" xfId="106" builtinId="28"/>
    <cellStyle name="链接单元格 7" xfId="107"/>
    <cellStyle name="常规 442" xfId="108"/>
    <cellStyle name="常规 8 2" xfId="109"/>
    <cellStyle name="20% - 强调文字颜色 5" xfId="110" builtinId="46"/>
    <cellStyle name="强调文字颜色 1" xfId="111" builtinId="29"/>
    <cellStyle name="常规 2 2 2 4" xfId="112"/>
    <cellStyle name="千位分隔 6 2" xfId="113"/>
    <cellStyle name="标题 4 5 2" xfId="114"/>
    <cellStyle name="链接单元格 3" xfId="115"/>
    <cellStyle name="常规 428" xfId="116"/>
    <cellStyle name="常规 433" xfId="117"/>
    <cellStyle name="编号 3 2" xfId="118"/>
    <cellStyle name="20% - 强调文字颜色 1" xfId="119" builtinId="30"/>
    <cellStyle name="Accent6 - 20% 2 2" xfId="120"/>
    <cellStyle name="汇总 3 3" xfId="121"/>
    <cellStyle name="标题 5 4" xfId="122"/>
    <cellStyle name="40% - 强调文字颜色 1" xfId="123" builtinId="31"/>
    <cellStyle name="链接单元格 4" xfId="124"/>
    <cellStyle name="常规 429" xfId="125"/>
    <cellStyle name="常规 434" xfId="126"/>
    <cellStyle name="20% - 强调文字颜色 2" xfId="127" builtinId="34"/>
    <cellStyle name="40% - 强调文字颜色 2" xfId="128" builtinId="35"/>
    <cellStyle name="百分比 2 2 4" xfId="129"/>
    <cellStyle name="Accent2 - 20% 2 2" xfId="130"/>
    <cellStyle name="_Book1_2 2 2" xfId="131"/>
    <cellStyle name="检查单元格 3 4" xfId="132"/>
    <cellStyle name="Accent2 - 40% 2" xfId="133"/>
    <cellStyle name="强调文字颜色 3" xfId="134" builtinId="37"/>
    <cellStyle name="差_11大理 2 2" xfId="135"/>
    <cellStyle name="常规 2 5 4 2" xfId="136"/>
    <cellStyle name="百分比 2 2 5" xfId="137"/>
    <cellStyle name="_Book1_2 2 3" xfId="138"/>
    <cellStyle name="百分比 2 10 2" xfId="139"/>
    <cellStyle name="PSChar" xfId="140"/>
    <cellStyle name="强调文字颜色 4" xfId="141" builtinId="41"/>
    <cellStyle name="Accent2 - 40% 3" xfId="142"/>
    <cellStyle name="好_2008年地州对账表(国库资金）" xfId="143"/>
    <cellStyle name="链接单元格 6" xfId="144"/>
    <cellStyle name="常规 436" xfId="145"/>
    <cellStyle name="常规 441" xfId="146"/>
    <cellStyle name="20% - 强调文字颜色 4" xfId="147" builtinId="42"/>
    <cellStyle name="40% - 强调文字颜色 4" xfId="148" builtinId="43"/>
    <cellStyle name="强调文字颜色 5" xfId="149" builtinId="45"/>
    <cellStyle name="60% - 强调文字颜色 5 2 2 2" xfId="150"/>
    <cellStyle name="常规 2 5 3 2" xfId="151"/>
    <cellStyle name="40% - 强调文字颜色 5" xfId="152" builtinId="47"/>
    <cellStyle name="百分比 2 2 4 2" xfId="153"/>
    <cellStyle name="_Book1_2 2 2 2" xfId="154"/>
    <cellStyle name="标题 1 4 2" xfId="155"/>
    <cellStyle name="60% - 强调文字颜色 5" xfId="156" builtinId="48"/>
    <cellStyle name="Accent6 6" xfId="157"/>
    <cellStyle name="强调文字颜色 6" xfId="158" builtinId="49"/>
    <cellStyle name="40% - 强调文字颜色 6" xfId="159" builtinId="51"/>
    <cellStyle name="_弱电系统设备配置报价清单" xfId="160"/>
    <cellStyle name="标题 1 4 3" xfId="161"/>
    <cellStyle name="60% - 强调文字颜色 6" xfId="162" builtinId="52"/>
    <cellStyle name="Accent6 7" xfId="163"/>
    <cellStyle name="_Book1_3 2" xfId="164"/>
    <cellStyle name="超级链接 2 2" xfId="165"/>
    <cellStyle name="_Book1" xfId="166"/>
    <cellStyle name="常规 2 7 2" xfId="167"/>
    <cellStyle name="适中 5" xfId="168"/>
    <cellStyle name="Accent2 - 20%" xfId="169"/>
    <cellStyle name="常规 3 2 3" xfId="170"/>
    <cellStyle name="_Book1_2" xfId="171"/>
    <cellStyle name="百分比 2 3 4" xfId="172"/>
    <cellStyle name="常规 2 16" xfId="173"/>
    <cellStyle name="差_2008年地州对账表(国库资金） 3" xfId="174"/>
    <cellStyle name="_Book1_2 3 2" xfId="175"/>
    <cellStyle name="_Book1_2 4" xfId="176"/>
    <cellStyle name="Accent1 4 2" xfId="177"/>
    <cellStyle name="_Book1_3" xfId="178"/>
    <cellStyle name="超级链接 2" xfId="179"/>
    <cellStyle name="Accent5 - 60% 3" xfId="180"/>
    <cellStyle name="_ET_STYLE_NoName_00__Book1_1" xfId="181"/>
    <cellStyle name="常规 2 3 3 2" xfId="182"/>
    <cellStyle name="_ET_STYLE_NoName_00__Book1_1 2" xfId="183"/>
    <cellStyle name="常规 2 3 3 2 2" xfId="184"/>
    <cellStyle name="_ET_STYLE_NoName_00__Book1_1 2 2" xfId="185"/>
    <cellStyle name="标题 2 2 2 2" xfId="186"/>
    <cellStyle name="_ET_STYLE_NoName_00__Book1_1 2 3" xfId="187"/>
    <cellStyle name="百分比 2 7 2" xfId="188"/>
    <cellStyle name="Percent [2]" xfId="189"/>
    <cellStyle name="_ET_STYLE_NoName_00__Book1_1 3" xfId="190"/>
    <cellStyle name="Accent1 4" xfId="191"/>
    <cellStyle name="超级链接" xfId="192"/>
    <cellStyle name="_ET_STYLE_NoName_00__Book1_1 3 2" xfId="193"/>
    <cellStyle name="_ET_STYLE_NoName_00__Book1_1 4" xfId="194"/>
    <cellStyle name="Accent5 4" xfId="195"/>
    <cellStyle name="_关闭破产企业已移交地方管理中小学校退休教师情况明细表(1)" xfId="196"/>
    <cellStyle name="警告文本 4 2" xfId="197"/>
    <cellStyle name="0,0_x005f_x000d__x005f_x000a_NA_x005f_x000d__x005f_x000a_" xfId="198"/>
    <cellStyle name="20% - 强调文字颜色 1 2" xfId="199"/>
    <cellStyle name="链接单元格 3 2 2" xfId="200"/>
    <cellStyle name="常规 11 4" xfId="201"/>
    <cellStyle name="20% - 强调文字颜色 1 2 2" xfId="202"/>
    <cellStyle name="强调文字颜色 2 2 2 2" xfId="203"/>
    <cellStyle name="Accent1 - 20% 2" xfId="204"/>
    <cellStyle name="20% - 强调文字颜色 1 3" xfId="205"/>
    <cellStyle name="20% - 强调文字颜色 2 2" xfId="206"/>
    <cellStyle name="20% - 强调文字颜色 2 2 2" xfId="207"/>
    <cellStyle name="60% - 强调文字颜色 3 2 2 2" xfId="208"/>
    <cellStyle name="20% - 强调文字颜色 2 3" xfId="209"/>
    <cellStyle name="适中 7" xfId="210"/>
    <cellStyle name="20% - 强调文字颜色 3 2" xfId="211"/>
    <cellStyle name="常规 3 2 5" xfId="212"/>
    <cellStyle name="20% - 强调文字颜色 3 2 2" xfId="213"/>
    <cellStyle name="20% - 强调文字颜色 4 2" xfId="214"/>
    <cellStyle name="常规 3 3 5" xfId="215"/>
    <cellStyle name="Mon閠aire_!!!GO" xfId="216"/>
    <cellStyle name="20% - 强调文字颜色 4 2 2" xfId="217"/>
    <cellStyle name="常规 3 3 5 2" xfId="218"/>
    <cellStyle name="20% - 强调文字颜色 4 3" xfId="219"/>
    <cellStyle name="常规 3 3 6" xfId="220"/>
    <cellStyle name="Accent6 - 60% 2 2" xfId="221"/>
    <cellStyle name="20% - 强调文字颜色 5 2" xfId="222"/>
    <cellStyle name="20% - 强调文字颜色 5 2 2" xfId="223"/>
    <cellStyle name="20% - 强调文字颜色 5 3" xfId="224"/>
    <cellStyle name="20% - 强调文字颜色 6 2" xfId="225"/>
    <cellStyle name="Accent6 - 20% 3" xfId="226"/>
    <cellStyle name="20% - 强调文字颜色 6 2 2" xfId="227"/>
    <cellStyle name="解释性文本 3 2 2" xfId="228"/>
    <cellStyle name="20% - 强调文字颜色 6 3" xfId="229"/>
    <cellStyle name="40% - 强调文字颜色 1 2" xfId="230"/>
    <cellStyle name="常规 4 3 5" xfId="231"/>
    <cellStyle name="40% - 强调文字颜色 1 2 2" xfId="232"/>
    <cellStyle name="Accent1" xfId="233"/>
    <cellStyle name="40% - 强调文字颜色 1 3" xfId="234"/>
    <cellStyle name="常规 9 2" xfId="235"/>
    <cellStyle name="40% - 强调文字颜色 2 2" xfId="236"/>
    <cellStyle name="常规 2 3 2 4" xfId="237"/>
    <cellStyle name="40% - 强调文字颜色 2 2 2" xfId="238"/>
    <cellStyle name="常规 2 3 2 4 2" xfId="239"/>
    <cellStyle name="40% - 强调文字颜色 2 3" xfId="240"/>
    <cellStyle name="常规 2 3 2 5" xfId="241"/>
    <cellStyle name="40% - 强调文字颜色 3 2" xfId="242"/>
    <cellStyle name="常规 2 3 3 4" xfId="243"/>
    <cellStyle name="40% - 强调文字颜色 3 2 2" xfId="244"/>
    <cellStyle name="40% - 强调文字颜色 3 3" xfId="245"/>
    <cellStyle name="千位分隔 5" xfId="246"/>
    <cellStyle name="标题 4 4" xfId="247"/>
    <cellStyle name="40% - 强调文字颜色 4 2 2" xfId="248"/>
    <cellStyle name="Accent6 - 20% 2" xfId="249"/>
    <cellStyle name="40% - 强调文字颜色 4 3" xfId="250"/>
    <cellStyle name="40% - 强调文字颜色 5 2" xfId="251"/>
    <cellStyle name="好 2 3" xfId="252"/>
    <cellStyle name="计算 4 2 2" xfId="253"/>
    <cellStyle name="60% - 强调文字颜色 4 3" xfId="254"/>
    <cellStyle name="40% - 强调文字颜色 5 2 2" xfId="255"/>
    <cellStyle name="40% - 强调文字颜色 5 3" xfId="256"/>
    <cellStyle name="好 2 4" xfId="257"/>
    <cellStyle name="40% - 强调文字颜色 6 2" xfId="258"/>
    <cellStyle name="好 3 3" xfId="259"/>
    <cellStyle name="标题 2 2 4" xfId="260"/>
    <cellStyle name="适中 2 2" xfId="261"/>
    <cellStyle name="百分比 2 9" xfId="262"/>
    <cellStyle name="Accent2 5" xfId="263"/>
    <cellStyle name="适中 2 2 2" xfId="264"/>
    <cellStyle name="百分比 2 9 2" xfId="265"/>
    <cellStyle name="40% - 强调文字颜色 6 2 2" xfId="266"/>
    <cellStyle name="40% - 强调文字颜色 6 3" xfId="267"/>
    <cellStyle name="好 3 4" xfId="268"/>
    <cellStyle name="60% - 强调文字颜色 1 2" xfId="269"/>
    <cellStyle name="输出 3 4" xfId="270"/>
    <cellStyle name="Accent6 2 2" xfId="271"/>
    <cellStyle name="60% - 强调文字颜色 1 2 2" xfId="272"/>
    <cellStyle name="商品名称 2 2" xfId="273"/>
    <cellStyle name="标题 3 2 4" xfId="274"/>
    <cellStyle name="好 7" xfId="275"/>
    <cellStyle name="60% - 强调文字颜色 1 2 2 2" xfId="276"/>
    <cellStyle name="百分比 2 3 4 2" xfId="277"/>
    <cellStyle name="60% - 强调文字颜色 1 2 3" xfId="278"/>
    <cellStyle name="60% - 强调文字颜色 1 3" xfId="279"/>
    <cellStyle name="千位分隔 2 3" xfId="280"/>
    <cellStyle name="60% - 强调文字颜色 1 3 2" xfId="281"/>
    <cellStyle name="输出 4 4" xfId="282"/>
    <cellStyle name="Accent6 3 2" xfId="283"/>
    <cellStyle name="常规 5" xfId="284"/>
    <cellStyle name="60% - 强调文字颜色 2 2" xfId="285"/>
    <cellStyle name="Accent6 - 60%" xfId="286"/>
    <cellStyle name="常规 5 3" xfId="287"/>
    <cellStyle name="60% - 强调文字颜色 2 2 3" xfId="288"/>
    <cellStyle name="常规 6 2" xfId="289"/>
    <cellStyle name="注释 2" xfId="290"/>
    <cellStyle name="60% - 强调文字颜色 2 3 2" xfId="291"/>
    <cellStyle name="60% - 强调文字颜色 3 2" xfId="292"/>
    <cellStyle name="Accent6 4 2" xfId="293"/>
    <cellStyle name="60% - 强调文字颜色 3 2 2" xfId="294"/>
    <cellStyle name="60% - 强调文字颜色 3 2 3" xfId="295"/>
    <cellStyle name="好 2 2 2" xfId="296"/>
    <cellStyle name="Accent5 - 40% 2" xfId="297"/>
    <cellStyle name="60% - 强调文字颜色 3 3" xfId="298"/>
    <cellStyle name="Accent5 - 40% 2 2" xfId="299"/>
    <cellStyle name="汇总 7" xfId="300"/>
    <cellStyle name="60% - 强调文字颜色 3 3 2" xfId="301"/>
    <cellStyle name="60% - 强调文字颜色 4 2" xfId="302"/>
    <cellStyle name="Accent6 5 2" xfId="303"/>
    <cellStyle name="60% - 强调文字颜色 4 2 2" xfId="304"/>
    <cellStyle name="60% - 强调文字颜色 4 3 2" xfId="305"/>
    <cellStyle name="常规 15" xfId="306"/>
    <cellStyle name="常规 20" xfId="307"/>
    <cellStyle name="标题 1 4 2 2" xfId="308"/>
    <cellStyle name="60% - 强调文字颜色 5 2" xfId="309"/>
    <cellStyle name="常规_exceltmp1" xfId="310"/>
    <cellStyle name="60% - 强调文字颜色 5 2 2" xfId="311"/>
    <cellStyle name="常规 2 5 3" xfId="312"/>
    <cellStyle name="百分比 2 10" xfId="313"/>
    <cellStyle name="常规 2 2 2 3 2" xfId="314"/>
    <cellStyle name="60% - 强调文字颜色 5 2 3" xfId="315"/>
    <cellStyle name="常规 2 5 4" xfId="316"/>
    <cellStyle name="60% - 强调文字颜色 5 3" xfId="317"/>
    <cellStyle name="60% - 强调文字颜色 5 3 2" xfId="318"/>
    <cellStyle name="常规 2 6 3" xfId="319"/>
    <cellStyle name="RowLevel_0" xfId="320"/>
    <cellStyle name="60% - 强调文字颜色 6 2" xfId="321"/>
    <cellStyle name="强调文字颜色 5 2 3" xfId="322"/>
    <cellStyle name="Header2" xfId="323"/>
    <cellStyle name="60% - 强调文字颜色 6 2 2" xfId="324"/>
    <cellStyle name="Header2 2" xfId="325"/>
    <cellStyle name="60% - 强调文字颜色 6 2 2 2" xfId="326"/>
    <cellStyle name="60% - 强调文字颜色 6 2 3" xfId="327"/>
    <cellStyle name="60% - 强调文字颜色 6 3" xfId="328"/>
    <cellStyle name="6mal" xfId="329"/>
    <cellStyle name="Accent4 9" xfId="330"/>
    <cellStyle name="强调文字颜色 2 2 2" xfId="331"/>
    <cellStyle name="Accent1 - 20%" xfId="332"/>
    <cellStyle name="常规 2 3 3 3" xfId="333"/>
    <cellStyle name="Accent5 - 20%" xfId="334"/>
    <cellStyle name="好_11大理" xfId="335"/>
    <cellStyle name="Accent1 - 20% 2 2" xfId="336"/>
    <cellStyle name="Accent1 - 20% 3" xfId="337"/>
    <cellStyle name="Accent6 9" xfId="338"/>
    <cellStyle name="标题 6 2 2" xfId="339"/>
    <cellStyle name="Accent1 - 40%" xfId="340"/>
    <cellStyle name="Accent1 - 40% 2" xfId="341"/>
    <cellStyle name="Accent1 - 40% 2 2" xfId="342"/>
    <cellStyle name="PSHeading 3 2" xfId="343"/>
    <cellStyle name="Accent1 - 40% 3" xfId="344"/>
    <cellStyle name="汇总 4 3 2" xfId="345"/>
    <cellStyle name="Accent1 - 60%" xfId="346"/>
    <cellStyle name="标题 1 5" xfId="347"/>
    <cellStyle name="Accent1 - 60% 2" xfId="348"/>
    <cellStyle name="注释 4 2 2" xfId="349"/>
    <cellStyle name="常规 17 2" xfId="350"/>
    <cellStyle name="标题 1 6" xfId="351"/>
    <cellStyle name="Accent1 - 60% 3" xfId="352"/>
    <cellStyle name="Date 3" xfId="353"/>
    <cellStyle name="Accent1 2" xfId="354"/>
    <cellStyle name="Currency [0]_!!!GO" xfId="355"/>
    <cellStyle name="Accent1 2 2" xfId="356"/>
    <cellStyle name="Accent1 3" xfId="357"/>
    <cellStyle name="Accent1 3 2" xfId="358"/>
    <cellStyle name="常规 2" xfId="359"/>
    <cellStyle name="Accent1 5 2" xfId="360"/>
    <cellStyle name="sstot" xfId="361"/>
    <cellStyle name="Accent1 6" xfId="362"/>
    <cellStyle name="常规 2 2 3 2" xfId="363"/>
    <cellStyle name="部门 3 2" xfId="364"/>
    <cellStyle name="Accent1 7" xfId="365"/>
    <cellStyle name="常规 2 2 3 3" xfId="366"/>
    <cellStyle name="Accent1 8" xfId="367"/>
    <cellStyle name="差_1110洱源 2" xfId="368"/>
    <cellStyle name="常规 2 2 3 4" xfId="369"/>
    <cellStyle name="Accent1 9" xfId="370"/>
    <cellStyle name="差_1110洱源 3" xfId="371"/>
    <cellStyle name="常规 9 3" xfId="372"/>
    <cellStyle name="强调文字颜色 5 2 2 2" xfId="373"/>
    <cellStyle name="Header1 2" xfId="374"/>
    <cellStyle name="Accent2" xfId="375"/>
    <cellStyle name="输入 2 4" xfId="376"/>
    <cellStyle name="Accent2 - 40% 2 2" xfId="377"/>
    <cellStyle name="日期 2" xfId="378"/>
    <cellStyle name="Accent2 - 60% 2" xfId="379"/>
    <cellStyle name="日期 2 2" xfId="380"/>
    <cellStyle name="Accent2 - 60% 2 2" xfId="381"/>
    <cellStyle name="Accent5 - 40% 3" xfId="382"/>
    <cellStyle name="好_0605石屏 2" xfId="383"/>
    <cellStyle name="日期 3" xfId="384"/>
    <cellStyle name="Accent2 - 60% 3" xfId="385"/>
    <cellStyle name="Accent2 2" xfId="386"/>
    <cellStyle name="Accent2 2 2" xfId="387"/>
    <cellStyle name="强调文字颜色 4 3" xfId="388"/>
    <cellStyle name="t" xfId="389"/>
    <cellStyle name="Accent2 3" xfId="390"/>
    <cellStyle name="Accent2 3 2" xfId="391"/>
    <cellStyle name="Accent2 4" xfId="392"/>
    <cellStyle name="Accent2 4 2" xfId="393"/>
    <cellStyle name="Accent2 5 2" xfId="394"/>
    <cellStyle name="百分比 2 9 2 2" xfId="395"/>
    <cellStyle name="Date" xfId="396"/>
    <cellStyle name="Accent2 6" xfId="397"/>
    <cellStyle name="常规 2 2 4 2" xfId="398"/>
    <cellStyle name="百分比 2 9 3" xfId="399"/>
    <cellStyle name="常规 2 2 11" xfId="400"/>
    <cellStyle name="Accent2 7" xfId="401"/>
    <cellStyle name="Accent2 8" xfId="402"/>
    <cellStyle name="Accent2 9" xfId="403"/>
    <cellStyle name="Accent3" xfId="404"/>
    <cellStyle name="Milliers_!!!GO" xfId="405"/>
    <cellStyle name="Accent3 - 20%" xfId="406"/>
    <cellStyle name="Accent5 2" xfId="407"/>
    <cellStyle name="百分比 4 3" xfId="408"/>
    <cellStyle name="常规 2 2 7" xfId="409"/>
    <cellStyle name="标题 1 3" xfId="410"/>
    <cellStyle name="Accent3 - 20% 2" xfId="411"/>
    <cellStyle name="Accent5 2 2" xfId="412"/>
    <cellStyle name="Accent5 6" xfId="413"/>
    <cellStyle name="差_0605石屏 3" xfId="414"/>
    <cellStyle name="汇总 3" xfId="415"/>
    <cellStyle name="标题 1 3 2" xfId="416"/>
    <cellStyle name="Accent3 - 20% 2 2" xfId="417"/>
    <cellStyle name="标题 1 4" xfId="418"/>
    <cellStyle name="Accent3 - 20% 3" xfId="419"/>
    <cellStyle name="Mon閠aire [0]_!!!GO" xfId="420"/>
    <cellStyle name="好_0502通海县" xfId="421"/>
    <cellStyle name="Accent4 3 2" xfId="422"/>
    <cellStyle name="Accent3 - 40%" xfId="423"/>
    <cellStyle name="Accent3 - 40% 2" xfId="424"/>
    <cellStyle name="Accent3 - 40% 2 2" xfId="425"/>
    <cellStyle name="好_0502通海县 3" xfId="426"/>
    <cellStyle name="捠壿 [0.00]_Region Orders (2)" xfId="427"/>
    <cellStyle name="Accent4 - 60%" xfId="428"/>
    <cellStyle name="百分比 2 6 2" xfId="429"/>
    <cellStyle name="常规 15 2 2" xfId="430"/>
    <cellStyle name="Accent3 - 40% 3" xfId="431"/>
    <cellStyle name="Accent4 5 2" xfId="432"/>
    <cellStyle name="Accent3 - 60%" xfId="433"/>
    <cellStyle name="Accent3 - 60% 2" xfId="434"/>
    <cellStyle name="好_M01-1 3" xfId="435"/>
    <cellStyle name="编号" xfId="436"/>
    <cellStyle name="Accent3 - 60% 2 2" xfId="437"/>
    <cellStyle name="常规 17 2 2" xfId="438"/>
    <cellStyle name="Accent3 - 60% 3" xfId="439"/>
    <cellStyle name="Accent3 2" xfId="440"/>
    <cellStyle name="comma zerodec" xfId="441"/>
    <cellStyle name="Accent3 2 2" xfId="442"/>
    <cellStyle name="Accent3 3" xfId="443"/>
    <cellStyle name="Accent3 3 2" xfId="444"/>
    <cellStyle name="解释性文本 2" xfId="445"/>
    <cellStyle name="Accent3 4" xfId="446"/>
    <cellStyle name="解释性文本 3" xfId="447"/>
    <cellStyle name="Accent3 5" xfId="448"/>
    <cellStyle name="解释性文本 3 2" xfId="449"/>
    <cellStyle name="Accent3 5 2" xfId="450"/>
    <cellStyle name="解释性文本 4" xfId="451"/>
    <cellStyle name="Accent3 6" xfId="452"/>
    <cellStyle name="常规 2 2 5 2" xfId="453"/>
    <cellStyle name="Moneda_96 Risk" xfId="454"/>
    <cellStyle name="解释性文本 5" xfId="455"/>
    <cellStyle name="Accent3 7" xfId="456"/>
    <cellStyle name="差 2" xfId="457"/>
    <cellStyle name="解释性文本 6" xfId="458"/>
    <cellStyle name="Accent3 8" xfId="459"/>
    <cellStyle name="差 3" xfId="460"/>
    <cellStyle name="百分比 2" xfId="461"/>
    <cellStyle name="常规 2 7 3 2" xfId="462"/>
    <cellStyle name="解释性文本 7" xfId="463"/>
    <cellStyle name="Accent3 9" xfId="464"/>
    <cellStyle name="差 4" xfId="465"/>
    <cellStyle name="Accent4" xfId="466"/>
    <cellStyle name="汇总 4 4" xfId="467"/>
    <cellStyle name="百分比 2 2 2" xfId="468"/>
    <cellStyle name="Accent4 - 20%" xfId="469"/>
    <cellStyle name="差 4 2 2" xfId="470"/>
    <cellStyle name="汇总 4 4 2" xfId="471"/>
    <cellStyle name="百分比 2 2 2 2" xfId="472"/>
    <cellStyle name="常规 2 4 2 4" xfId="473"/>
    <cellStyle name="Accent4 - 20% 2" xfId="474"/>
    <cellStyle name="百分比 2 2 2 2 2" xfId="475"/>
    <cellStyle name="Accent4 - 20% 2 2" xfId="476"/>
    <cellStyle name="强调 2 2" xfId="477"/>
    <cellStyle name="百分比 2 2 2 3" xfId="478"/>
    <cellStyle name="Accent4 - 20% 3" xfId="479"/>
    <cellStyle name="百分比 2 4 2" xfId="480"/>
    <cellStyle name="输入 4" xfId="481"/>
    <cellStyle name="Accent4 - 40%" xfId="482"/>
    <cellStyle name="Accent6 - 40%" xfId="483"/>
    <cellStyle name="百分比 2 4 2 2" xfId="484"/>
    <cellStyle name="常规 3 3" xfId="485"/>
    <cellStyle name="输入 4 2" xfId="486"/>
    <cellStyle name="Accent4 - 40% 2" xfId="487"/>
    <cellStyle name="商品名称 4" xfId="488"/>
    <cellStyle name="Accent6 - 40% 2" xfId="489"/>
    <cellStyle name="常规 3 3 2" xfId="490"/>
    <cellStyle name="输入 4 2 2" xfId="491"/>
    <cellStyle name="Accent4 - 40% 2 2" xfId="492"/>
    <cellStyle name="常规 3 4" xfId="493"/>
    <cellStyle name="输入 4 3" xfId="494"/>
    <cellStyle name="Accent4 - 40% 3" xfId="495"/>
    <cellStyle name="Accent4 - 60% 2" xfId="496"/>
    <cellStyle name="标题 7 4" xfId="497"/>
    <cellStyle name="Accent4 - 60% 2 2" xfId="498"/>
    <cellStyle name="PSSpacer" xfId="499"/>
    <cellStyle name="Accent4 - 60% 3" xfId="500"/>
    <cellStyle name="Accent4 2" xfId="501"/>
    <cellStyle name="Accent6" xfId="502"/>
    <cellStyle name="New Times Roman" xfId="503"/>
    <cellStyle name="Accent4 3" xfId="504"/>
    <cellStyle name="Accent4 4" xfId="505"/>
    <cellStyle name="借出原因" xfId="506"/>
    <cellStyle name="PSHeading 5" xfId="507"/>
    <cellStyle name="Accent4 4 2" xfId="508"/>
    <cellStyle name="百分比 4 2 2" xfId="509"/>
    <cellStyle name="Accent4 6" xfId="510"/>
    <cellStyle name="常规 2 2 6 2" xfId="511"/>
    <cellStyle name="标题 1 2 2" xfId="512"/>
    <cellStyle name="Accent4 7" xfId="513"/>
    <cellStyle name="标题 1 2 3" xfId="514"/>
    <cellStyle name="Accent4 8" xfId="515"/>
    <cellStyle name="标题 1 2 4" xfId="516"/>
    <cellStyle name="Accent5" xfId="517"/>
    <cellStyle name="常规 2 3 3 3 2" xfId="518"/>
    <cellStyle name="Accent5 - 20% 2" xfId="519"/>
    <cellStyle name="Accent5 - 20% 2 2" xfId="520"/>
    <cellStyle name="好_11大理 3" xfId="521"/>
    <cellStyle name="好_M01-1 2" xfId="522"/>
    <cellStyle name="Input [yellow] 2 2 2" xfId="523"/>
    <cellStyle name="Accent5 - 20% 3" xfId="524"/>
    <cellStyle name="好 2 2" xfId="525"/>
    <cellStyle name="Accent5 - 40%" xfId="526"/>
    <cellStyle name="常规 12" xfId="527"/>
    <cellStyle name="好 4 2" xfId="528"/>
    <cellStyle name="标题 2 3 3" xfId="529"/>
    <cellStyle name="Accent5 - 60%" xfId="530"/>
    <cellStyle name="常规 12 2" xfId="531"/>
    <cellStyle name="好 4 2 2" xfId="532"/>
    <cellStyle name="Accent5 - 60% 2" xfId="533"/>
    <cellStyle name="Category" xfId="534"/>
    <cellStyle name="Accent5 3" xfId="535"/>
    <cellStyle name="Category 2" xfId="536"/>
    <cellStyle name="标题 2 3" xfId="537"/>
    <cellStyle name="Accent5 3 2" xfId="538"/>
    <cellStyle name="Comma [0]_!!!GO" xfId="539"/>
    <cellStyle name="标题 3 3" xfId="540"/>
    <cellStyle name="Accent5 4 2" xfId="541"/>
    <cellStyle name="Accent5 5" xfId="542"/>
    <cellStyle name="差_0605石屏 2" xfId="543"/>
    <cellStyle name="汇总 2" xfId="544"/>
    <cellStyle name="Accent5 5 2" xfId="545"/>
    <cellStyle name="差_0605石屏 2 2" xfId="546"/>
    <cellStyle name="汇总 2 2" xfId="547"/>
    <cellStyle name="Accent5 7" xfId="548"/>
    <cellStyle name="汇总 4" xfId="549"/>
    <cellStyle name="标题 1 3 3" xfId="550"/>
    <cellStyle name="百分比 2 3 2 2 2" xfId="551"/>
    <cellStyle name="Accent5 8" xfId="552"/>
    <cellStyle name="汇总 5" xfId="553"/>
    <cellStyle name="标题 1 3 4" xfId="554"/>
    <cellStyle name="Accent6 - 20%" xfId="555"/>
    <cellStyle name="Accent6 - 40% 2 2" xfId="556"/>
    <cellStyle name="标题 3 4 4" xfId="557"/>
    <cellStyle name="常规 3 3 3" xfId="558"/>
    <cellStyle name="常规_2007年云南省向人大报送政府收支预算表格式编制过程表" xfId="559"/>
    <cellStyle name="ColLevel_0" xfId="560"/>
    <cellStyle name="Accent6 - 40% 3" xfId="561"/>
    <cellStyle name="Accent6 - 60% 2" xfId="562"/>
    <cellStyle name="Accent6 - 60% 3" xfId="563"/>
    <cellStyle name="Accent6 8" xfId="564"/>
    <cellStyle name="标题 1 4 4" xfId="565"/>
    <cellStyle name="Comma_!!!GO" xfId="566"/>
    <cellStyle name="百分比 2 4 3" xfId="567"/>
    <cellStyle name="标题 3 3 2" xfId="568"/>
    <cellStyle name="Currency_!!!GO" xfId="569"/>
    <cellStyle name="分级显示列_1_Book1" xfId="570"/>
    <cellStyle name="常规 13" xfId="571"/>
    <cellStyle name="好 4 3" xfId="572"/>
    <cellStyle name="标题 2 3 4" xfId="573"/>
    <cellStyle name="Currency1" xfId="574"/>
    <cellStyle name="常规 2 2 11 2" xfId="575"/>
    <cellStyle name="Date 2" xfId="576"/>
    <cellStyle name="Date 2 2" xfId="577"/>
    <cellStyle name="差_0502通海县 3" xfId="578"/>
    <cellStyle name="Dollar (zero dec)" xfId="579"/>
    <cellStyle name="百分比 5 2" xfId="580"/>
    <cellStyle name="常规 2 3 6" xfId="581"/>
    <cellStyle name="标题 2 2" xfId="582"/>
    <cellStyle name="常规 5 2 2 2" xfId="583"/>
    <cellStyle name="Grey" xfId="584"/>
    <cellStyle name="强调文字颜色 5 2 2" xfId="585"/>
    <cellStyle name="Header1" xfId="586"/>
    <cellStyle name="Header2 2 2" xfId="587"/>
    <cellStyle name="Header2 3" xfId="588"/>
    <cellStyle name="千位分隔 2 4" xfId="589"/>
    <cellStyle name="Input [yellow]" xfId="590"/>
    <cellStyle name="千位分隔 2 4 2" xfId="591"/>
    <cellStyle name="Input [yellow] 2" xfId="592"/>
    <cellStyle name="好_M01-1" xfId="593"/>
    <cellStyle name="Input [yellow] 2 2" xfId="594"/>
    <cellStyle name="Input [yellow] 2 3" xfId="595"/>
    <cellStyle name="常规 4 3 4 2" xfId="596"/>
    <cellStyle name="Input [yellow] 3" xfId="597"/>
    <cellStyle name="Input [yellow] 3 2" xfId="598"/>
    <cellStyle name="强调文字颜色 3 3" xfId="599"/>
    <cellStyle name="常规 2 10" xfId="600"/>
    <cellStyle name="Input Cells" xfId="601"/>
    <cellStyle name="Linked Cells" xfId="602"/>
    <cellStyle name="标题 6 3" xfId="603"/>
    <cellStyle name="Millares [0]_96 Risk" xfId="604"/>
    <cellStyle name="Millares_96 Risk" xfId="605"/>
    <cellStyle name="常规 2 2 2 2" xfId="606"/>
    <cellStyle name="部门 2 2" xfId="607"/>
    <cellStyle name="常规 10 41 2" xfId="608"/>
    <cellStyle name="千位分隔 2 3 2" xfId="609"/>
    <cellStyle name="Milliers [0]_!!!GO" xfId="610"/>
    <cellStyle name="Moneda [0]_96 Risk" xfId="611"/>
    <cellStyle name="数量 3" xfId="612"/>
    <cellStyle name="标题 1 2 2 2" xfId="613"/>
    <cellStyle name="Month" xfId="614"/>
    <cellStyle name="数量 3 2" xfId="615"/>
    <cellStyle name="Month 2" xfId="616"/>
    <cellStyle name="百分比 10" xfId="617"/>
    <cellStyle name="PSHeading 2" xfId="618"/>
    <cellStyle name="no dec" xfId="619"/>
    <cellStyle name="PSHeading 2 2" xfId="620"/>
    <cellStyle name="no dec 2" xfId="621"/>
    <cellStyle name="常规 450" xfId="622"/>
    <cellStyle name="PSHeading 2 2 2" xfId="623"/>
    <cellStyle name="no dec 2 2" xfId="624"/>
    <cellStyle name="PSHeading 2 3" xfId="625"/>
    <cellStyle name="no dec 3" xfId="626"/>
    <cellStyle name="百分比 3 3 2" xfId="627"/>
    <cellStyle name="Normal" xfId="628"/>
    <cellStyle name="Normal - Style1" xfId="629"/>
    <cellStyle name="Normal_!!!GO" xfId="630"/>
    <cellStyle name="百分比 2 5 2" xfId="631"/>
    <cellStyle name="输入 3 3" xfId="632"/>
    <cellStyle name="常规 2 9 3" xfId="633"/>
    <cellStyle name="PSInt" xfId="634"/>
    <cellStyle name="常规 2 4" xfId="635"/>
    <cellStyle name="per.style" xfId="636"/>
    <cellStyle name="t_HVAC Equipment (3)" xfId="637"/>
    <cellStyle name="常规 2 3 4" xfId="638"/>
    <cellStyle name="常规 94" xfId="639"/>
    <cellStyle name="Percent [2] 2" xfId="640"/>
    <cellStyle name="Percent_!!!GO" xfId="641"/>
    <cellStyle name="标题 5" xfId="642"/>
    <cellStyle name="解释性文本 2 3" xfId="643"/>
    <cellStyle name="百分比 8" xfId="644"/>
    <cellStyle name="常规 2 3 2 3 2" xfId="645"/>
    <cellStyle name="Pourcentage_pldt" xfId="646"/>
    <cellStyle name="强调文字颜色 4 2" xfId="647"/>
    <cellStyle name="PSChar 2" xfId="648"/>
    <cellStyle name="PSHeading 3 3" xfId="649"/>
    <cellStyle name="编号 2 2" xfId="650"/>
    <cellStyle name="PSDate" xfId="651"/>
    <cellStyle name="编号 2 2 2" xfId="652"/>
    <cellStyle name="PSDate 2" xfId="653"/>
    <cellStyle name="标题 4 4 2 2" xfId="654"/>
    <cellStyle name="PSDec" xfId="655"/>
    <cellStyle name="编号 4" xfId="656"/>
    <cellStyle name="常规 16 2" xfId="657"/>
    <cellStyle name="PSDec 2" xfId="658"/>
    <cellStyle name="常规 10" xfId="659"/>
    <cellStyle name="PSHeading" xfId="660"/>
    <cellStyle name="常规 451" xfId="661"/>
    <cellStyle name="PSHeading 2 2 3" xfId="662"/>
    <cellStyle name="PSHeading 2 4" xfId="663"/>
    <cellStyle name="PSHeading 3" xfId="664"/>
    <cellStyle name="常规 2 9 3 2" xfId="665"/>
    <cellStyle name="PSInt 2" xfId="666"/>
    <cellStyle name="常规 2 4 2" xfId="667"/>
    <cellStyle name="输入 3" xfId="668"/>
    <cellStyle name="常规 2 9" xfId="669"/>
    <cellStyle name="PSSpacer 2" xfId="670"/>
    <cellStyle name="sstot 2" xfId="671"/>
    <cellStyle name="Standard_AREAS" xfId="672"/>
    <cellStyle name="强调文字颜色 4 3 2" xfId="673"/>
    <cellStyle name="t 2" xfId="674"/>
    <cellStyle name="t_HVAC Equipment (3) 2" xfId="675"/>
    <cellStyle name="常规 2 3 4 2" xfId="676"/>
    <cellStyle name="百分比 2 11" xfId="677"/>
    <cellStyle name="千位分隔 2 2" xfId="678"/>
    <cellStyle name="百分比 2 3 5" xfId="679"/>
    <cellStyle name="百分比 2 11 2" xfId="680"/>
    <cellStyle name="千位分隔 3" xfId="681"/>
    <cellStyle name="标题 4 2" xfId="682"/>
    <cellStyle name="解释性文本 2 2 2" xfId="683"/>
    <cellStyle name="百分比 7 2" xfId="684"/>
    <cellStyle name="百分比 2 12" xfId="685"/>
    <cellStyle name="标题 10" xfId="686"/>
    <cellStyle name="差 4 2" xfId="687"/>
    <cellStyle name="百分比 2 2" xfId="688"/>
    <cellStyle name="汇总 4 5" xfId="689"/>
    <cellStyle name="百分比 2 2 3" xfId="690"/>
    <cellStyle name="百分比 2 2 3 2" xfId="691"/>
    <cellStyle name="百分比 2 3" xfId="692"/>
    <cellStyle name="千分位_97-917" xfId="693"/>
    <cellStyle name="汇总 5 4" xfId="694"/>
    <cellStyle name="百分比 2 3 2" xfId="695"/>
    <cellStyle name="常规 2 14" xfId="696"/>
    <cellStyle name="百分比 2 3 2 2" xfId="697"/>
    <cellStyle name="常规 2 14 2" xfId="698"/>
    <cellStyle name="百分比 2 3 2 3" xfId="699"/>
    <cellStyle name="百分比 2 3 3" xfId="700"/>
    <cellStyle name="常规 2 15" xfId="701"/>
    <cellStyle name="百分比 2 3 3 2" xfId="702"/>
    <cellStyle name="百分比 2 4" xfId="703"/>
    <cellStyle name="百分比 2 4 3 2" xfId="704"/>
    <cellStyle name="百分比 2 4 4" xfId="705"/>
    <cellStyle name="百分比 2 5" xfId="706"/>
    <cellStyle name="百分比 2 6" xfId="707"/>
    <cellStyle name="常规 15 2" xfId="708"/>
    <cellStyle name="标题 2 2 2" xfId="709"/>
    <cellStyle name="百分比 2 7" xfId="710"/>
    <cellStyle name="常规 15 3" xfId="711"/>
    <cellStyle name="好 3 2" xfId="712"/>
    <cellStyle name="标题 2 2 3" xfId="713"/>
    <cellStyle name="百分比 2 8" xfId="714"/>
    <cellStyle name="百分比 3" xfId="715"/>
    <cellStyle name="百分比 3 2" xfId="716"/>
    <cellStyle name="百分比 3 2 2" xfId="717"/>
    <cellStyle name="百分比 3 3" xfId="718"/>
    <cellStyle name="编号 2" xfId="719"/>
    <cellStyle name="百分比 3 4" xfId="720"/>
    <cellStyle name="百分比 4 2" xfId="721"/>
    <cellStyle name="常规 2 2 6" xfId="722"/>
    <cellStyle name="标题 1 2" xfId="723"/>
    <cellStyle name="百分比 6 2" xfId="724"/>
    <cellStyle name="标题 3 2" xfId="725"/>
    <cellStyle name="标题 5 2" xfId="726"/>
    <cellStyle name="百分比 8 2" xfId="727"/>
    <cellStyle name="标题 6" xfId="728"/>
    <cellStyle name="解释性文本 2 4" xfId="729"/>
    <cellStyle name="百分比 9" xfId="730"/>
    <cellStyle name="标题 6 2" xfId="731"/>
    <cellStyle name="百分比 9 2" xfId="732"/>
    <cellStyle name="标题1 4" xfId="733"/>
    <cellStyle name="捠壿_Region Orders (2)" xfId="734"/>
    <cellStyle name="编号 2 3" xfId="735"/>
    <cellStyle name="编号 3" xfId="736"/>
    <cellStyle name="汇总 3 2" xfId="737"/>
    <cellStyle name="标题 1 3 2 2" xfId="738"/>
    <cellStyle name="标题 1 5 3" xfId="739"/>
    <cellStyle name="后继超级链接 3" xfId="740"/>
    <cellStyle name="标题 2 4 2" xfId="741"/>
    <cellStyle name="常规 17 3" xfId="742"/>
    <cellStyle name="标题 1 7" xfId="743"/>
    <cellStyle name="常规 11" xfId="744"/>
    <cellStyle name="标题 2 3 2" xfId="745"/>
    <cellStyle name="常规 11 2" xfId="746"/>
    <cellStyle name="标题 2 3 2 2" xfId="747"/>
    <cellStyle name="标题 2 4" xfId="748"/>
    <cellStyle name="标题 2 4 2 2" xfId="749"/>
    <cellStyle name="标题 3 2 2 2" xfId="750"/>
    <cellStyle name="好 5 2" xfId="751"/>
    <cellStyle name="标题 2 4 3" xfId="752"/>
    <cellStyle name="好 5 3" xfId="753"/>
    <cellStyle name="标题 2 4 4" xfId="754"/>
    <cellStyle name="标题 2 5" xfId="755"/>
    <cellStyle name="常规 18 3" xfId="756"/>
    <cellStyle name="标题 2 7" xfId="757"/>
    <cellStyle name="标题 2 5 2" xfId="758"/>
    <cellStyle name="标题 2 5 3" xfId="759"/>
    <cellStyle name="常规 18 2" xfId="760"/>
    <cellStyle name="常规 5 42" xfId="761"/>
    <cellStyle name="标题 2 6" xfId="762"/>
    <cellStyle name="标题 3 2 2" xfId="763"/>
    <cellStyle name="好 5" xfId="764"/>
    <cellStyle name="标题 3 2 3" xfId="765"/>
    <cellStyle name="好 6" xfId="766"/>
    <cellStyle name="标题 3 4 3" xfId="767"/>
    <cellStyle name="标题 3 3 2 2" xfId="768"/>
    <cellStyle name="标题 3 3 3" xfId="769"/>
    <cellStyle name="商品名称 3 2" xfId="770"/>
    <cellStyle name="标题 3 3 4" xfId="771"/>
    <cellStyle name="标题 3 4" xfId="772"/>
    <cellStyle name="标题 3 4 2" xfId="773"/>
    <cellStyle name="标题 4 4 3" xfId="774"/>
    <cellStyle name="标题 3 4 2 2" xfId="775"/>
    <cellStyle name="标题 3 5" xfId="776"/>
    <cellStyle name="标题 3 5 2" xfId="777"/>
    <cellStyle name="常规 9" xfId="778"/>
    <cellStyle name="标题 3 5 3" xfId="779"/>
    <cellStyle name="常规 19 2" xfId="780"/>
    <cellStyle name="标题 3 6" xfId="781"/>
    <cellStyle name="常规 19 3" xfId="782"/>
    <cellStyle name="数量 2 2 2" xfId="783"/>
    <cellStyle name="标题 3 7" xfId="784"/>
    <cellStyle name="千位分隔 3 2" xfId="785"/>
    <cellStyle name="标题 4 2 2" xfId="786"/>
    <cellStyle name="千位分隔 3 2 2" xfId="787"/>
    <cellStyle name="标题 4 2 2 2" xfId="788"/>
    <cellStyle name="千位分隔 3 3" xfId="789"/>
    <cellStyle name="标题 4 2 3" xfId="790"/>
    <cellStyle name="标题 4 2 4" xfId="791"/>
    <cellStyle name="千位分隔 4" xfId="792"/>
    <cellStyle name="标题 4 3" xfId="793"/>
    <cellStyle name="千位分隔 4 2" xfId="794"/>
    <cellStyle name="标题 4 3 2" xfId="795"/>
    <cellStyle name="标题 4 3 2 2" xfId="796"/>
    <cellStyle name="标题 4 3 3" xfId="797"/>
    <cellStyle name="标题 4 3 4" xfId="798"/>
    <cellStyle name="千位分隔 5 2" xfId="799"/>
    <cellStyle name="标题 4 4 2" xfId="800"/>
    <cellStyle name="标题 4 4 4" xfId="801"/>
    <cellStyle name="千位分隔 6" xfId="802"/>
    <cellStyle name="标题 4 5" xfId="803"/>
    <cellStyle name="差_1110洱源" xfId="804"/>
    <cellStyle name="常规 25 2" xfId="805"/>
    <cellStyle name="千位分隔 7" xfId="806"/>
    <cellStyle name="标题 4 6" xfId="807"/>
    <cellStyle name="千位分隔 8" xfId="808"/>
    <cellStyle name="标题 4 7" xfId="809"/>
    <cellStyle name="标题 5 2 2" xfId="810"/>
    <cellStyle name="标题 5 3" xfId="811"/>
    <cellStyle name="标题 6 4" xfId="812"/>
    <cellStyle name="标题 7" xfId="813"/>
    <cellStyle name="标题 7 2" xfId="814"/>
    <cellStyle name="标题 7 2 2" xfId="815"/>
    <cellStyle name="标题 7 3" xfId="816"/>
    <cellStyle name="标题 8" xfId="817"/>
    <cellStyle name="标题 8 2" xfId="818"/>
    <cellStyle name="常规 2 7" xfId="819"/>
    <cellStyle name="输入 2" xfId="820"/>
    <cellStyle name="标题 8 3" xfId="821"/>
    <cellStyle name="常规 2 8" xfId="822"/>
    <cellStyle name="标题 9" xfId="823"/>
    <cellStyle name="常规 2 2 2 2 2 2" xfId="824"/>
    <cellStyle name="标题1" xfId="825"/>
    <cellStyle name="标题1 2" xfId="826"/>
    <cellStyle name="标题1 2 2" xfId="827"/>
    <cellStyle name="好_0605石屏 3" xfId="828"/>
    <cellStyle name="标题1 2 2 2" xfId="829"/>
    <cellStyle name="标题1 2 3" xfId="830"/>
    <cellStyle name="差 5 2" xfId="831"/>
    <cellStyle name="标题1 3" xfId="832"/>
    <cellStyle name="标题1 3 2" xfId="833"/>
    <cellStyle name="表标题" xfId="834"/>
    <cellStyle name="表标题 2" xfId="835"/>
    <cellStyle name="常规 2 2" xfId="836"/>
    <cellStyle name="部门" xfId="837"/>
    <cellStyle name="常规 2 2 2" xfId="838"/>
    <cellStyle name="部门 2" xfId="839"/>
    <cellStyle name="常规 10 41" xfId="840"/>
    <cellStyle name="常规 2 2 2 2 2" xfId="841"/>
    <cellStyle name="部门 2 2 2" xfId="842"/>
    <cellStyle name="常规 2 2 2 3" xfId="843"/>
    <cellStyle name="部门 2 3" xfId="844"/>
    <cellStyle name="常规 2 2 3" xfId="845"/>
    <cellStyle name="部门 3" xfId="846"/>
    <cellStyle name="解释性文本 5 2" xfId="847"/>
    <cellStyle name="差 2 2" xfId="848"/>
    <cellStyle name="差 2 2 2" xfId="849"/>
    <cellStyle name="解释性文本 5 3" xfId="850"/>
    <cellStyle name="差 2 3" xfId="851"/>
    <cellStyle name="差 2 4" xfId="852"/>
    <cellStyle name="差 3 2" xfId="853"/>
    <cellStyle name="差_0605石屏县" xfId="854"/>
    <cellStyle name="警告文本 6" xfId="855"/>
    <cellStyle name="差 3 2 2" xfId="856"/>
    <cellStyle name="差 3 3" xfId="857"/>
    <cellStyle name="差 3 4" xfId="858"/>
    <cellStyle name="差 4 3" xfId="859"/>
    <cellStyle name="差 4 4" xfId="860"/>
    <cellStyle name="差 5" xfId="861"/>
    <cellStyle name="差 5 3" xfId="862"/>
    <cellStyle name="差 6" xfId="863"/>
    <cellStyle name="差_0502通海县 2 2" xfId="864"/>
    <cellStyle name="常规 5 2 3" xfId="865"/>
    <cellStyle name="差 8" xfId="866"/>
    <cellStyle name="差_0502通海县" xfId="867"/>
    <cellStyle name="差_0502通海县 2" xfId="868"/>
    <cellStyle name="差_0605石屏县 2" xfId="869"/>
    <cellStyle name="差_0605石屏县 2 2" xfId="870"/>
    <cellStyle name="差_0605石屏县 3" xfId="871"/>
    <cellStyle name="差_1110洱源 2 2" xfId="872"/>
    <cellStyle name="差_11大理" xfId="873"/>
    <cellStyle name="差_11大理 2" xfId="874"/>
    <cellStyle name="差_11大理 3" xfId="875"/>
    <cellStyle name="常规 2 2 3 2 2" xfId="876"/>
    <cellStyle name="差_2007年地州资金往来对账表" xfId="877"/>
    <cellStyle name="差_2007年地州资金往来对账表 2" xfId="878"/>
    <cellStyle name="差_2007年地州资金往来对账表 2 2" xfId="879"/>
    <cellStyle name="差_2007年地州资金往来对账表 3" xfId="880"/>
    <cellStyle name="差_2008年地州对账表(国库资金）" xfId="881"/>
    <cellStyle name="常规 28" xfId="882"/>
    <cellStyle name="差_2008年地州对账表(国库资金） 2" xfId="883"/>
    <cellStyle name="适中 3" xfId="884"/>
    <cellStyle name="差_2008年地州对账表(国库资金） 2 2" xfId="885"/>
    <cellStyle name="差_Book1" xfId="886"/>
    <cellStyle name="输入 3 2" xfId="887"/>
    <cellStyle name="差_M01-1" xfId="888"/>
    <cellStyle name="常规 2 9 2" xfId="889"/>
    <cellStyle name="常规 2 3" xfId="890"/>
    <cellStyle name="昗弨_Pacific Region P&amp;L" xfId="891"/>
    <cellStyle name="输入 3 2 2" xfId="892"/>
    <cellStyle name="差_M01-1 2" xfId="893"/>
    <cellStyle name="常规 2 9 2 2" xfId="894"/>
    <cellStyle name="常规 2 3 2" xfId="895"/>
    <cellStyle name="常规 2 3 2 2" xfId="896"/>
    <cellStyle name="差_M01-1 2 2" xfId="897"/>
    <cellStyle name="常规 2 3 3" xfId="898"/>
    <cellStyle name="差_M01-1 3" xfId="899"/>
    <cellStyle name="常规 10 2" xfId="900"/>
    <cellStyle name="常规 10 2 2" xfId="901"/>
    <cellStyle name="常规 3 3 2 3" xfId="902"/>
    <cellStyle name="常规 10 2 2 2" xfId="903"/>
    <cellStyle name="汇总 6 2" xfId="904"/>
    <cellStyle name="常规 10 2 3" xfId="905"/>
    <cellStyle name="常规 10 2_报预算局：2016年云南省及省本级1-7月社保基金预算执行情况表（0823）" xfId="906"/>
    <cellStyle name="常规 10 3" xfId="907"/>
    <cellStyle name="常规 11 2 2" xfId="908"/>
    <cellStyle name="常规 11 3" xfId="909"/>
    <cellStyle name="常规 11 3 2" xfId="910"/>
    <cellStyle name="常规 430" xfId="911"/>
    <cellStyle name="常规 13 2" xfId="912"/>
    <cellStyle name="常规 14" xfId="913"/>
    <cellStyle name="好 4 4" xfId="914"/>
    <cellStyle name="常规 14 2" xfId="915"/>
    <cellStyle name="检查单元格 2 2 2" xfId="916"/>
    <cellStyle name="常规 16" xfId="917"/>
    <cellStyle name="常规 21" xfId="918"/>
    <cellStyle name="常规 4 2 2 2 2" xfId="919"/>
    <cellStyle name="常规 6 4 2" xfId="920"/>
    <cellStyle name="分级显示行_1_Book1" xfId="921"/>
    <cellStyle name="注释 4 2" xfId="922"/>
    <cellStyle name="常规 17" xfId="923"/>
    <cellStyle name="常规 22" xfId="924"/>
    <cellStyle name="注释 4 3" xfId="925"/>
    <cellStyle name="常规 18" xfId="926"/>
    <cellStyle name="常规 23" xfId="927"/>
    <cellStyle name="常规 18 2 2" xfId="928"/>
    <cellStyle name="常规 5 42 2" xfId="929"/>
    <cellStyle name="注释 4 4" xfId="930"/>
    <cellStyle name="常规 19" xfId="931"/>
    <cellStyle name="常规 24" xfId="932"/>
    <cellStyle name="常规 19 10" xfId="933"/>
    <cellStyle name="常规 19 2 2" xfId="934"/>
    <cellStyle name="适中 3 3" xfId="935"/>
    <cellStyle name="强调文字颜色 3 3 2" xfId="936"/>
    <cellStyle name="常规 2 10 2" xfId="937"/>
    <cellStyle name="常规 2 11" xfId="938"/>
    <cellStyle name="适中 4 3" xfId="939"/>
    <cellStyle name="常规 2 11 2" xfId="940"/>
    <cellStyle name="汇总 5 2" xfId="941"/>
    <cellStyle name="常规 2 12" xfId="942"/>
    <cellStyle name="汇总 5 3" xfId="943"/>
    <cellStyle name="常规 2 13" xfId="944"/>
    <cellStyle name="汇总 5 3 2" xfId="945"/>
    <cellStyle name="常规 2 13 2" xfId="946"/>
    <cellStyle name="常规 2 2 2 2 3" xfId="947"/>
    <cellStyle name="强调文字颜色 1 2" xfId="948"/>
    <cellStyle name="常规 2 2 2 4 2" xfId="949"/>
    <cellStyle name="常规 2 2 3 3 2" xfId="950"/>
    <cellStyle name="常规 2 2 5" xfId="951"/>
    <cellStyle name="数量" xfId="952"/>
    <cellStyle name="常规 2 3 2 2 2" xfId="953"/>
    <cellStyle name="数量 2" xfId="954"/>
    <cellStyle name="常规 2 3 2 2 2 2" xfId="955"/>
    <cellStyle name="常规 2 3 2 2 3" xfId="956"/>
    <cellStyle name="常规 2 3 2 3" xfId="957"/>
    <cellStyle name="常规 2 3 5" xfId="958"/>
    <cellStyle name="常规 2 3 5 2" xfId="959"/>
    <cellStyle name="常规 2 4 2 2" xfId="960"/>
    <cellStyle name="好 3" xfId="961"/>
    <cellStyle name="常规 2 4 2 2 2" xfId="962"/>
    <cellStyle name="输出 2 2 2" xfId="963"/>
    <cellStyle name="常规 2 4 2 3" xfId="964"/>
    <cellStyle name="常规 2 4 2 3 2" xfId="965"/>
    <cellStyle name="常规 2 4 3" xfId="966"/>
    <cellStyle name="常规 2 4 3 2" xfId="967"/>
    <cellStyle name="常规 2 4 4" xfId="968"/>
    <cellStyle name="常规 2 4 4 2" xfId="969"/>
    <cellStyle name="常规 7 2 2" xfId="970"/>
    <cellStyle name="常规 2 4 5" xfId="971"/>
    <cellStyle name="输入 3 4" xfId="972"/>
    <cellStyle name="常规 2 9 4" xfId="973"/>
    <cellStyle name="好_2008年地州对账表(国库资金） 2" xfId="974"/>
    <cellStyle name="常规 2 5" xfId="975"/>
    <cellStyle name="商品名称 2 3" xfId="976"/>
    <cellStyle name="好 8" xfId="977"/>
    <cellStyle name="好_2008年地州对账表(国库资金） 2 2" xfId="978"/>
    <cellStyle name="常规 2 5 2" xfId="979"/>
    <cellStyle name="检查单元格 6" xfId="980"/>
    <cellStyle name="常规 2 5 2 2" xfId="981"/>
    <cellStyle name="常规 2 5 2 2 2" xfId="982"/>
    <cellStyle name="输出 3 2 2" xfId="983"/>
    <cellStyle name="检查单元格 7" xfId="984"/>
    <cellStyle name="常规 2 5 2 3" xfId="985"/>
    <cellStyle name="千位分隔 2" xfId="986"/>
    <cellStyle name="常规 7 3 2" xfId="987"/>
    <cellStyle name="常规 2 5 5" xfId="988"/>
    <cellStyle name="好_2008年地州对账表(国库资金） 3" xfId="989"/>
    <cellStyle name="常规 2 6" xfId="990"/>
    <cellStyle name="常规 2 6 2" xfId="991"/>
    <cellStyle name="常规 2 6 2 2" xfId="992"/>
    <cellStyle name="常规 2 6 2 2 2" xfId="993"/>
    <cellStyle name="常规 2 6 3 2" xfId="994"/>
    <cellStyle name="检查单元格 3 2 2" xfId="995"/>
    <cellStyle name="常规 2 6 4" xfId="996"/>
    <cellStyle name="常规 2 6 4 2" xfId="997"/>
    <cellStyle name="常规 2 7 3" xfId="998"/>
    <cellStyle name="输入 2 2" xfId="999"/>
    <cellStyle name="常规 2 8 2" xfId="1000"/>
    <cellStyle name="常规 25" xfId="1001"/>
    <cellStyle name="常规 30" xfId="1002"/>
    <cellStyle name="常规 26" xfId="1003"/>
    <cellStyle name="常规 27" xfId="1004"/>
    <cellStyle name="常规 29" xfId="1005"/>
    <cellStyle name="汇总 3 2 2 2" xfId="1006"/>
    <cellStyle name="输出 4 2" xfId="1007"/>
    <cellStyle name="常规 3" xfId="1008"/>
    <cellStyle name="输出 4 2 2" xfId="1009"/>
    <cellStyle name="常规 3 2" xfId="1010"/>
    <cellStyle name="适中 4" xfId="1011"/>
    <cellStyle name="常规 3 2 2" xfId="1012"/>
    <cellStyle name="适中 4 2" xfId="1013"/>
    <cellStyle name="常规 3 2 2 2" xfId="1014"/>
    <cellStyle name="适中 6" xfId="1015"/>
    <cellStyle name="常规 3 2 4" xfId="1016"/>
    <cellStyle name="常规 3 2 4 2" xfId="1017"/>
    <cellStyle name="常规 3 3 2 2" xfId="1018"/>
    <cellStyle name="常规 3 3 2 2 2" xfId="1019"/>
    <cellStyle name="常规 3 3 3 2" xfId="1020"/>
    <cellStyle name="常规_2007年云南省向人大报送政府收支预算表格式编制过程表 2" xfId="1021"/>
    <cellStyle name="常规 3 3 4" xfId="1022"/>
    <cellStyle name="强调 3" xfId="1023"/>
    <cellStyle name="常规 3 3 4 2" xfId="1024"/>
    <cellStyle name="常规 3 4 2" xfId="1025"/>
    <cellStyle name="检查单元格 2 4" xfId="1026"/>
    <cellStyle name="常规 3 4 2 2" xfId="1027"/>
    <cellStyle name="常规 3 5" xfId="1028"/>
    <cellStyle name="常规 3 5 2" xfId="1029"/>
    <cellStyle name="常规 3 6" xfId="1030"/>
    <cellStyle name="常规 3 6 2" xfId="1031"/>
    <cellStyle name="常规 3 7" xfId="1032"/>
    <cellStyle name="常规 3 8" xfId="1033"/>
    <cellStyle name="常规 3_Book1" xfId="1034"/>
    <cellStyle name="输出 4 3" xfId="1035"/>
    <cellStyle name="常规 4" xfId="1036"/>
    <cellStyle name="常规 4 2" xfId="1037"/>
    <cellStyle name="常规 4 2 2" xfId="1038"/>
    <cellStyle name="常规 4 4" xfId="1039"/>
    <cellStyle name="常规 4 2 2 2" xfId="1040"/>
    <cellStyle name="常规 6 4" xfId="1041"/>
    <cellStyle name="常规 4 2 3" xfId="1042"/>
    <cellStyle name="常规 4 5" xfId="1043"/>
    <cellStyle name="常规 4 2 3 2" xfId="1044"/>
    <cellStyle name="常规 7 4" xfId="1045"/>
    <cellStyle name="常规 4 2 4" xfId="1046"/>
    <cellStyle name="常规 4 6" xfId="1047"/>
    <cellStyle name="常规 4 2 4 2" xfId="1048"/>
    <cellStyle name="常规 4 6 2" xfId="1049"/>
    <cellStyle name="常规 439" xfId="1050"/>
    <cellStyle name="常规 444" xfId="1051"/>
    <cellStyle name="常规 8 4" xfId="1052"/>
    <cellStyle name="常规 4 2 5" xfId="1053"/>
    <cellStyle name="常规 4 7" xfId="1054"/>
    <cellStyle name="常规 4 3" xfId="1055"/>
    <cellStyle name="常规 4 3 2" xfId="1056"/>
    <cellStyle name="常规 5 4" xfId="1057"/>
    <cellStyle name="常规 4 3 2 2" xfId="1058"/>
    <cellStyle name="常规 5 4 2" xfId="1059"/>
    <cellStyle name="好_0605石屏" xfId="1060"/>
    <cellStyle name="常规 4 3 2 2 2" xfId="1061"/>
    <cellStyle name="常规 4 3 2 3" xfId="1062"/>
    <cellStyle name="常规 4 3 3" xfId="1063"/>
    <cellStyle name="常规 5 5" xfId="1064"/>
    <cellStyle name="常规 4 3 3 2" xfId="1065"/>
    <cellStyle name="常规 4 3 4" xfId="1066"/>
    <cellStyle name="常规 431" xfId="1067"/>
    <cellStyle name="链接单元格 2" xfId="1068"/>
    <cellStyle name="常规 432" xfId="1069"/>
    <cellStyle name="常规 448" xfId="1070"/>
    <cellStyle name="好_1110洱源 2 2" xfId="1071"/>
    <cellStyle name="常规 449" xfId="1072"/>
    <cellStyle name="常规 452" xfId="1073"/>
    <cellStyle name="常规 5 2 3 2" xfId="1074"/>
    <cellStyle name="常规 5 2 4" xfId="1075"/>
    <cellStyle name="常规 5 3 2" xfId="1076"/>
    <cellStyle name="常规 6 2 2" xfId="1077"/>
    <cellStyle name="常规 6 3" xfId="1078"/>
    <cellStyle name="常规 6 3 2" xfId="1079"/>
    <cellStyle name="常规 6 3 2 2" xfId="1080"/>
    <cellStyle name="常规 6 3 3" xfId="1081"/>
    <cellStyle name="常规 7" xfId="1082"/>
    <cellStyle name="常规 7 2" xfId="1083"/>
    <cellStyle name="常规 8" xfId="1084"/>
    <cellStyle name="注释 7" xfId="1085"/>
    <cellStyle name="常规 9 2 2" xfId="1086"/>
    <cellStyle name="常规 9 2 2 2" xfId="1087"/>
    <cellStyle name="注释 8" xfId="1088"/>
    <cellStyle name="常规 9 2 3" xfId="1089"/>
    <cellStyle name="常规 9 3 2" xfId="1090"/>
    <cellStyle name="常规 9 4" xfId="1091"/>
    <cellStyle name="常规 9 5" xfId="1092"/>
    <cellStyle name="常规 95" xfId="1093"/>
    <cellStyle name="计算 2 3" xfId="1094"/>
    <cellStyle name="常规_2007年云南省向人大报送政府收支预算表格式编制过程表 2 2" xfId="1095"/>
    <cellStyle name="数量 4" xfId="1096"/>
    <cellStyle name="常规_2007年云南省向人大报送政府收支预算表格式编制过程表 2 2 2" xfId="1097"/>
    <cellStyle name="超级链接 3" xfId="1098"/>
    <cellStyle name="超链接 2" xfId="1099"/>
    <cellStyle name="超链接 2 2" xfId="1100"/>
    <cellStyle name="超链接 2 2 2" xfId="1101"/>
    <cellStyle name="超链接 3" xfId="1102"/>
    <cellStyle name="超链接 3 2" xfId="1103"/>
    <cellStyle name="超链接 4" xfId="1104"/>
    <cellStyle name="超链接 4 2" xfId="1105"/>
    <cellStyle name="好 2" xfId="1106"/>
    <cellStyle name="好 4" xfId="1107"/>
    <cellStyle name="好_0502通海县 2" xfId="1108"/>
    <cellStyle name="好_0502通海县 2 2" xfId="1109"/>
    <cellStyle name="好_0605石屏 2 2" xfId="1110"/>
    <cellStyle name="好_0605石屏县" xfId="1111"/>
    <cellStyle name="好_0605石屏县 2" xfId="1112"/>
    <cellStyle name="好_0605石屏县 3" xfId="1113"/>
    <cellStyle name="好_1110洱源" xfId="1114"/>
    <cellStyle name="解释性文本 4 3" xfId="1115"/>
    <cellStyle name="好_1110洱源 2" xfId="1116"/>
    <cellStyle name="解释性文本 4 4" xfId="1117"/>
    <cellStyle name="好_1110洱源 3" xfId="1118"/>
    <cellStyle name="好_11大理 2" xfId="1119"/>
    <cellStyle name="好_11大理 2 2" xfId="1120"/>
    <cellStyle name="好_2007年地州资金往来对账表" xfId="1121"/>
    <cellStyle name="好_2007年地州资金往来对账表 2" xfId="1122"/>
    <cellStyle name="好_2007年地州资金往来对账表 2 2" xfId="1123"/>
    <cellStyle name="好_Book1" xfId="1124"/>
    <cellStyle name="好_Book1 2" xfId="1125"/>
    <cellStyle name="好_M01-1 2 2" xfId="1126"/>
    <cellStyle name="后继超级链接" xfId="1127"/>
    <cellStyle name="后继超级链接 2" xfId="1128"/>
    <cellStyle name="后继超级链接 2 2" xfId="1129"/>
    <cellStyle name="汇总 2 2 2" xfId="1130"/>
    <cellStyle name="汇总 8" xfId="1131"/>
    <cellStyle name="汇总 2 2 2 2" xfId="1132"/>
    <cellStyle name="警告文本 2 2 2" xfId="1133"/>
    <cellStyle name="汇总 2 2 3" xfId="1134"/>
    <cellStyle name="检查单元格 2" xfId="1135"/>
    <cellStyle name="汇总 2 3" xfId="1136"/>
    <cellStyle name="检查单元格 2 2" xfId="1137"/>
    <cellStyle name="汇总 2 3 2" xfId="1138"/>
    <cellStyle name="检查单元格 3" xfId="1139"/>
    <cellStyle name="汇总 2 4" xfId="1140"/>
    <cellStyle name="检查单元格 3 2" xfId="1141"/>
    <cellStyle name="汇总 2 4 2" xfId="1142"/>
    <cellStyle name="检查单元格 4" xfId="1143"/>
    <cellStyle name="汇总 2 5" xfId="1144"/>
    <cellStyle name="汇总 3 2 2" xfId="1145"/>
    <cellStyle name="警告文本 3 2 2" xfId="1146"/>
    <cellStyle name="汇总 3 2 3" xfId="1147"/>
    <cellStyle name="汇总 3 3 2" xfId="1148"/>
    <cellStyle name="汇总 3 4" xfId="1149"/>
    <cellStyle name="汇总 3 4 2" xfId="1150"/>
    <cellStyle name="汇总 3 5" xfId="1151"/>
    <cellStyle name="汇总 4 2" xfId="1152"/>
    <cellStyle name="汇总 4 2 2" xfId="1153"/>
    <cellStyle name="汇总 4 2 2 2" xfId="1154"/>
    <cellStyle name="警告文本 4 2 2" xfId="1155"/>
    <cellStyle name="汇总 4 2 3" xfId="1156"/>
    <cellStyle name="汇总 4 3" xfId="1157"/>
    <cellStyle name="汇总 7 2" xfId="1158"/>
    <cellStyle name="汇总 8 2" xfId="1159"/>
    <cellStyle name="计算 2" xfId="1160"/>
    <cellStyle name="计算 2 2" xfId="1161"/>
    <cellStyle name="计算 2 2 2" xfId="1162"/>
    <cellStyle name="计算 2 4" xfId="1163"/>
    <cellStyle name="计算 3" xfId="1164"/>
    <cellStyle name="计算 3 2" xfId="1165"/>
    <cellStyle name="计算 3 2 2" xfId="1166"/>
    <cellStyle name="计算 3 3" xfId="1167"/>
    <cellStyle name="计算 3 4" xfId="1168"/>
    <cellStyle name="计算 4" xfId="1169"/>
    <cellStyle name="计算 4 2" xfId="1170"/>
    <cellStyle name="计算 4 3" xfId="1171"/>
    <cellStyle name="计算 4 4" xfId="1172"/>
    <cellStyle name="计算 5" xfId="1173"/>
    <cellStyle name="计算 5 2" xfId="1174"/>
    <cellStyle name="计算 5 3" xfId="1175"/>
    <cellStyle name="计算 6" xfId="1176"/>
    <cellStyle name="计算 7" xfId="1177"/>
    <cellStyle name="计算 8" xfId="1178"/>
    <cellStyle name="检查单元格 2 3" xfId="1179"/>
    <cellStyle name="检查单元格 3 3" xfId="1180"/>
    <cellStyle name="检查单元格 4 2" xfId="1181"/>
    <cellStyle name="检查单元格 4 2 2" xfId="1182"/>
    <cellStyle name="检查单元格 4 3" xfId="1183"/>
    <cellStyle name="检查单元格 4 4" xfId="1184"/>
    <cellStyle name="检查单元格 5" xfId="1185"/>
    <cellStyle name="检查单元格 5 2" xfId="1186"/>
    <cellStyle name="检查单元格 5 3" xfId="1187"/>
    <cellStyle name="检查单元格 8" xfId="1188"/>
    <cellStyle name="解释性文本 3 3" xfId="1189"/>
    <cellStyle name="解释性文本 3 4" xfId="1190"/>
    <cellStyle name="解释性文本 4 2" xfId="1191"/>
    <cellStyle name="解释性文本 4 2 2" xfId="1192"/>
    <cellStyle name="借出原因 2" xfId="1193"/>
    <cellStyle name="借出原因 2 2" xfId="1194"/>
    <cellStyle name="借出原因 2 2 2" xfId="1195"/>
    <cellStyle name="借出原因 2 3" xfId="1196"/>
    <cellStyle name="借出原因 3" xfId="1197"/>
    <cellStyle name="借出原因 3 2" xfId="1198"/>
    <cellStyle name="借出原因 4" xfId="1199"/>
    <cellStyle name="警告文本 2" xfId="1200"/>
    <cellStyle name="警告文本 2 2" xfId="1201"/>
    <cellStyle name="警告文本 2 3" xfId="1202"/>
    <cellStyle name="警告文本 2 4" xfId="1203"/>
    <cellStyle name="警告文本 3" xfId="1204"/>
    <cellStyle name="警告文本 3 2" xfId="1205"/>
    <cellStyle name="警告文本 3 3" xfId="1206"/>
    <cellStyle name="警告文本 3 4" xfId="1207"/>
    <cellStyle name="警告文本 4" xfId="1208"/>
    <cellStyle name="警告文本 4 3" xfId="1209"/>
    <cellStyle name="警告文本 4 4" xfId="1210"/>
    <cellStyle name="警告文本 5" xfId="1211"/>
    <cellStyle name="警告文本 5 2" xfId="1212"/>
    <cellStyle name="警告文本 5 3" xfId="1213"/>
    <cellStyle name="警告文本 7" xfId="1214"/>
    <cellStyle name="链接单元格 2 2" xfId="1215"/>
    <cellStyle name="链接单元格 2 2 2" xfId="1216"/>
    <cellStyle name="链接单元格 2 3" xfId="1217"/>
    <cellStyle name="链接单元格 2 4" xfId="1218"/>
    <cellStyle name="链接单元格 3 2" xfId="1219"/>
    <cellStyle name="链接单元格 3 3" xfId="1220"/>
    <cellStyle name="链接单元格 3 4" xfId="1221"/>
    <cellStyle name="链接单元格 4 2" xfId="1222"/>
    <cellStyle name="链接单元格 4 2 2" xfId="1223"/>
    <cellStyle name="链接单元格 4 3" xfId="1224"/>
    <cellStyle name="链接单元格 4 4" xfId="1225"/>
    <cellStyle name="链接单元格 5 2" xfId="1226"/>
    <cellStyle name="链接单元格 5 3" xfId="1227"/>
    <cellStyle name="普通_97-917" xfId="1228"/>
    <cellStyle name="输入 8" xfId="1229"/>
    <cellStyle name="千位分隔 11" xfId="1230"/>
    <cellStyle name="千分位[0]_laroux" xfId="1231"/>
    <cellStyle name="千位[0]_ 方正PC" xfId="1232"/>
    <cellStyle name="千位_ 方正PC" xfId="1233"/>
    <cellStyle name="千位分隔 11 2" xfId="1234"/>
    <cellStyle name="千位分隔 2 2 2" xfId="1235"/>
    <cellStyle name="千位分隔 4 6" xfId="1236"/>
    <cellStyle name="千位分隔 4 6 2" xfId="1237"/>
    <cellStyle name="千位分隔 7 2" xfId="1238"/>
    <cellStyle name="千位分隔 8 2" xfId="1239"/>
    <cellStyle name="强调文字颜色 4 2 2 2" xfId="1240"/>
    <cellStyle name="千位分隔 9" xfId="1241"/>
    <cellStyle name="强调 1" xfId="1242"/>
    <cellStyle name="强调 1 2" xfId="1243"/>
    <cellStyle name="强调 2" xfId="1244"/>
    <cellStyle name="强调 3 2" xfId="1245"/>
    <cellStyle name="强调文字颜色 1 2 2" xfId="1246"/>
    <cellStyle name="强调文字颜色 1 2 2 2" xfId="1247"/>
    <cellStyle name="强调文字颜色 1 2 3" xfId="1248"/>
    <cellStyle name="强调文字颜色 6 2 2 2" xfId="1249"/>
    <cellStyle name="强调文字颜色 1 3" xfId="1250"/>
    <cellStyle name="强调文字颜色 1 3 2" xfId="1251"/>
    <cellStyle name="强调文字颜色 2 2" xfId="1252"/>
    <cellStyle name="强调文字颜色 2 2 3" xfId="1253"/>
    <cellStyle name="强调文字颜色 2 3" xfId="1254"/>
    <cellStyle name="强调文字颜色 3 2" xfId="1255"/>
    <cellStyle name="适中 2 3" xfId="1256"/>
    <cellStyle name="强调文字颜色 3 2 2" xfId="1257"/>
    <cellStyle name="强调文字颜色 3 2 2 2" xfId="1258"/>
    <cellStyle name="适中 2 4" xfId="1259"/>
    <cellStyle name="强调文字颜色 3 2 3" xfId="1260"/>
    <cellStyle name="强调文字颜色 4 2 2" xfId="1261"/>
    <cellStyle name="强调文字颜色 4 2 3" xfId="1262"/>
    <cellStyle name="强调文字颜色 5 2" xfId="1263"/>
    <cellStyle name="强调文字颜色 5 3" xfId="1264"/>
    <cellStyle name="强调文字颜色 5 3 2" xfId="1265"/>
    <cellStyle name="强调文字颜色 6 2" xfId="1266"/>
    <cellStyle name="强调文字颜色 6 2 2" xfId="1267"/>
    <cellStyle name="强调文字颜色 6 2 3" xfId="1268"/>
    <cellStyle name="强调文字颜色 6 3" xfId="1269"/>
    <cellStyle name="强调文字颜色 6 3 2" xfId="1270"/>
    <cellStyle name="日期 2 2 2" xfId="1271"/>
    <cellStyle name="日期 2 3" xfId="1272"/>
    <cellStyle name="日期 3 2" xfId="1273"/>
    <cellStyle name="日期 4" xfId="1274"/>
    <cellStyle name="商品名称" xfId="1275"/>
    <cellStyle name="商品名称 2" xfId="1276"/>
    <cellStyle name="商品名称 2 2 2" xfId="1277"/>
    <cellStyle name="商品名称 3" xfId="1278"/>
    <cellStyle name="适中 2" xfId="1279"/>
    <cellStyle name="适中 3 2" xfId="1280"/>
    <cellStyle name="适中 3 2 2" xfId="1281"/>
    <cellStyle name="适中 3 4" xfId="1282"/>
    <cellStyle name="适中 4 2 2" xfId="1283"/>
    <cellStyle name="适中 4 4" xfId="1284"/>
    <cellStyle name="输出 2" xfId="1285"/>
    <cellStyle name="输出 2 2" xfId="1286"/>
    <cellStyle name="输出 2 3" xfId="1287"/>
    <cellStyle name="输出 2 4" xfId="1288"/>
    <cellStyle name="输出 3" xfId="1289"/>
    <cellStyle name="输出 3 2" xfId="1290"/>
    <cellStyle name="输出 4" xfId="1291"/>
    <cellStyle name="输出 5" xfId="1292"/>
    <cellStyle name="寘嬫愗傝_Region Orders (2)" xfId="1293"/>
    <cellStyle name="输出 5 2" xfId="1294"/>
    <cellStyle name="输出 5 3" xfId="1295"/>
    <cellStyle name="输出 6" xfId="1296"/>
    <cellStyle name="输出 7" xfId="1297"/>
    <cellStyle name="输出 8" xfId="1298"/>
    <cellStyle name="输入 2 2 2" xfId="1299"/>
    <cellStyle name="输入 2 3" xfId="1300"/>
    <cellStyle name="输入 4 4" xfId="1301"/>
    <cellStyle name="输入 5" xfId="1302"/>
    <cellStyle name="输入 5 2" xfId="1303"/>
    <cellStyle name="输入 5 3" xfId="1304"/>
    <cellStyle name="输入 6" xfId="1305"/>
    <cellStyle name="输入 7" xfId="1306"/>
    <cellStyle name="数量 2 2" xfId="1307"/>
    <cellStyle name="数量 2 3" xfId="1308"/>
    <cellStyle name="未定义" xfId="1309"/>
    <cellStyle name="样式 1" xfId="1310"/>
    <cellStyle name="寘嬫愗傝 [0.00]_Region Orders (2)" xfId="1311"/>
    <cellStyle name="注释 2 2" xfId="1312"/>
    <cellStyle name="注释 2 2 2" xfId="1313"/>
    <cellStyle name="注释 2 3" xfId="1314"/>
    <cellStyle name="注释 2 4" xfId="1315"/>
    <cellStyle name="注释 3" xfId="1316"/>
    <cellStyle name="注释 3 2" xfId="1317"/>
    <cellStyle name="注释 3 2 2" xfId="1318"/>
    <cellStyle name="注释 3 3" xfId="1319"/>
    <cellStyle name="注释 3 4" xfId="1320"/>
    <cellStyle name="注释 4" xfId="1321"/>
    <cellStyle name="注释 5" xfId="1322"/>
    <cellStyle name="注释 5 2" xfId="1323"/>
    <cellStyle name="注释 5 3" xfId="1324"/>
    <cellStyle name="注释 6" xfId="1325"/>
  </cellStyles>
  <dxfs count="4">
    <dxf>
      <font>
        <color indexed="9"/>
      </font>
    </dxf>
    <dxf>
      <font>
        <b val="1"/>
        <i val="0"/>
      </font>
    </dxf>
    <dxf>
      <font>
        <color indexed="10"/>
      </font>
    </dxf>
    <dxf>
      <font>
        <b val="0"/>
        <color indexed="9"/>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D53"/>
  <sheetViews>
    <sheetView showGridLines="0" showZeros="0" view="pageBreakPreview" zoomScaleNormal="90" workbookViewId="0">
      <pane ySplit="4" topLeftCell="A5" activePane="bottomLeft" state="frozen"/>
      <selection/>
      <selection pane="bottomLeft" activeCell="A2" sqref="A2:D2"/>
    </sheetView>
  </sheetViews>
  <sheetFormatPr defaultColWidth="9" defaultRowHeight="17.75" outlineLevelCol="3"/>
  <cols>
    <col min="1" max="1" width="50.7545454545455" style="223" customWidth="1"/>
    <col min="2" max="3" width="20.6272727272727" style="378" customWidth="1"/>
    <col min="4" max="4" width="20.6272727272727" style="380" customWidth="1"/>
    <col min="5" max="16384" width="9" style="381"/>
  </cols>
  <sheetData>
    <row r="1" spans="1:1">
      <c r="A1" s="382" t="s">
        <v>0</v>
      </c>
    </row>
    <row r="2" ht="45" customHeight="1" spans="1:4">
      <c r="A2" s="225" t="s">
        <v>1</v>
      </c>
      <c r="B2" s="383"/>
      <c r="C2" s="383"/>
      <c r="D2" s="225"/>
    </row>
    <row r="3" ht="18.95" customHeight="1" spans="1:4">
      <c r="A3" s="384"/>
      <c r="B3" s="385"/>
      <c r="C3" s="226"/>
      <c r="D3" s="227" t="s">
        <v>2</v>
      </c>
    </row>
    <row r="4" s="377" customFormat="1" ht="45" customHeight="1" spans="1:4">
      <c r="A4" s="386" t="s">
        <v>3</v>
      </c>
      <c r="B4" s="229" t="s">
        <v>4</v>
      </c>
      <c r="C4" s="229" t="s">
        <v>5</v>
      </c>
      <c r="D4" s="386" t="s">
        <v>6</v>
      </c>
    </row>
    <row r="5" ht="37.5" customHeight="1" spans="1:4">
      <c r="A5" s="364" t="s">
        <v>7</v>
      </c>
      <c r="B5" s="277">
        <f>SUM(B6:B20)</f>
        <v>26100</v>
      </c>
      <c r="C5" s="277">
        <f>SUM(C6:C20)</f>
        <v>26718</v>
      </c>
      <c r="D5" s="387">
        <f>IF(B5&gt;0,C5/B5-1,IF(B5&lt;0,-(C5/B5-1),""))</f>
        <v>0.024</v>
      </c>
    </row>
    <row r="6" ht="37.5" customHeight="1" spans="1:4">
      <c r="A6" s="241" t="s">
        <v>8</v>
      </c>
      <c r="B6" s="263">
        <v>6985</v>
      </c>
      <c r="C6" s="263">
        <v>9998</v>
      </c>
      <c r="D6" s="387">
        <f>IF(B6&gt;0,C6/B6-1,IF(B6&lt;0,-(C6/B6-1),""))</f>
        <v>0.431</v>
      </c>
    </row>
    <row r="7" ht="37.5" customHeight="1" spans="1:4">
      <c r="A7" s="241" t="s">
        <v>9</v>
      </c>
      <c r="B7" s="263">
        <v>1061</v>
      </c>
      <c r="C7" s="263">
        <v>1360</v>
      </c>
      <c r="D7" s="387">
        <f>IF(B7&gt;0,C7/B7-1,IF(B7&lt;0,-(C7/B7-1),""))</f>
        <v>0.282</v>
      </c>
    </row>
    <row r="8" ht="37.5" customHeight="1" spans="1:4">
      <c r="A8" s="241" t="s">
        <v>10</v>
      </c>
      <c r="B8" s="263">
        <v>256</v>
      </c>
      <c r="C8" s="263">
        <v>280</v>
      </c>
      <c r="D8" s="387">
        <f t="shared" ref="D8:D40" si="0">IF(B8&gt;0,C8/B8-1,IF(B8&lt;0,-(C8/B8-1),""))</f>
        <v>0.094</v>
      </c>
    </row>
    <row r="9" ht="37.5" customHeight="1" spans="1:4">
      <c r="A9" s="241" t="s">
        <v>11</v>
      </c>
      <c r="B9" s="263">
        <v>247</v>
      </c>
      <c r="C9" s="263">
        <v>260</v>
      </c>
      <c r="D9" s="387">
        <f t="shared" si="0"/>
        <v>0.053</v>
      </c>
    </row>
    <row r="10" ht="37.5" customHeight="1" spans="1:4">
      <c r="A10" s="241" t="s">
        <v>12</v>
      </c>
      <c r="B10" s="263">
        <v>829</v>
      </c>
      <c r="C10" s="263">
        <v>920</v>
      </c>
      <c r="D10" s="387">
        <f t="shared" si="0"/>
        <v>0.11</v>
      </c>
    </row>
    <row r="11" ht="37.5" customHeight="1" spans="1:4">
      <c r="A11" s="241" t="s">
        <v>13</v>
      </c>
      <c r="B11" s="263">
        <v>1098</v>
      </c>
      <c r="C11" s="263">
        <v>350</v>
      </c>
      <c r="D11" s="387">
        <f t="shared" si="0"/>
        <v>-0.681</v>
      </c>
    </row>
    <row r="12" ht="37.5" customHeight="1" spans="1:4">
      <c r="A12" s="241" t="s">
        <v>14</v>
      </c>
      <c r="B12" s="263">
        <v>210</v>
      </c>
      <c r="C12" s="263">
        <v>300</v>
      </c>
      <c r="D12" s="387">
        <f t="shared" si="0"/>
        <v>0.429</v>
      </c>
    </row>
    <row r="13" ht="37.5" customHeight="1" spans="1:4">
      <c r="A13" s="241" t="s">
        <v>15</v>
      </c>
      <c r="B13" s="263">
        <v>5451</v>
      </c>
      <c r="C13" s="263">
        <v>670</v>
      </c>
      <c r="D13" s="387">
        <f t="shared" si="0"/>
        <v>-0.877</v>
      </c>
    </row>
    <row r="14" ht="37.5" customHeight="1" spans="1:4">
      <c r="A14" s="241" t="s">
        <v>16</v>
      </c>
      <c r="B14" s="263">
        <v>350</v>
      </c>
      <c r="C14" s="263">
        <v>900</v>
      </c>
      <c r="D14" s="387">
        <f t="shared" si="0"/>
        <v>1.571</v>
      </c>
    </row>
    <row r="15" ht="37.5" customHeight="1" spans="1:4">
      <c r="A15" s="241" t="s">
        <v>17</v>
      </c>
      <c r="B15" s="263">
        <v>370</v>
      </c>
      <c r="C15" s="263">
        <v>400</v>
      </c>
      <c r="D15" s="387">
        <f t="shared" si="0"/>
        <v>0.081</v>
      </c>
    </row>
    <row r="16" ht="37.5" customHeight="1" spans="1:4">
      <c r="A16" s="241" t="s">
        <v>18</v>
      </c>
      <c r="B16" s="263">
        <v>2623</v>
      </c>
      <c r="C16" s="263">
        <v>4200</v>
      </c>
      <c r="D16" s="387">
        <f t="shared" si="0"/>
        <v>0.601</v>
      </c>
    </row>
    <row r="17" ht="37.5" customHeight="1" spans="1:4">
      <c r="A17" s="241" t="s">
        <v>19</v>
      </c>
      <c r="B17" s="263">
        <v>658</v>
      </c>
      <c r="C17" s="263">
        <v>850</v>
      </c>
      <c r="D17" s="387">
        <f t="shared" si="0"/>
        <v>0.292</v>
      </c>
    </row>
    <row r="18" ht="37.5" customHeight="1" spans="1:4">
      <c r="A18" s="241" t="s">
        <v>20</v>
      </c>
      <c r="B18" s="263">
        <v>5938</v>
      </c>
      <c r="C18" s="263">
        <v>6200</v>
      </c>
      <c r="D18" s="387">
        <f t="shared" si="0"/>
        <v>0.044</v>
      </c>
    </row>
    <row r="19" ht="37.5" customHeight="1" spans="1:4">
      <c r="A19" s="241" t="s">
        <v>21</v>
      </c>
      <c r="B19" s="263">
        <v>24</v>
      </c>
      <c r="C19" s="263">
        <v>30</v>
      </c>
      <c r="D19" s="387">
        <f t="shared" si="0"/>
        <v>0.25</v>
      </c>
    </row>
    <row r="20" ht="37.5" customHeight="1" spans="1:4">
      <c r="A20" s="241" t="s">
        <v>22</v>
      </c>
      <c r="B20" s="263"/>
      <c r="C20" s="263"/>
      <c r="D20" s="387" t="str">
        <f t="shared" si="0"/>
        <v/>
      </c>
    </row>
    <row r="21" ht="37.5" customHeight="1" spans="1:4">
      <c r="A21" s="364" t="s">
        <v>23</v>
      </c>
      <c r="B21" s="277">
        <f>SUM(B22:B29)</f>
        <v>13048</v>
      </c>
      <c r="C21" s="277">
        <f>SUM(C22:C29)</f>
        <v>14387</v>
      </c>
      <c r="D21" s="387">
        <f t="shared" si="0"/>
        <v>0.103</v>
      </c>
    </row>
    <row r="22" ht="37.5" customHeight="1" spans="1:4">
      <c r="A22" s="241" t="s">
        <v>24</v>
      </c>
      <c r="B22" s="263">
        <v>1172</v>
      </c>
      <c r="C22" s="263">
        <v>1560</v>
      </c>
      <c r="D22" s="387">
        <f t="shared" si="0"/>
        <v>0.331</v>
      </c>
    </row>
    <row r="23" ht="37.5" customHeight="1" spans="1:4">
      <c r="A23" s="388" t="s">
        <v>25</v>
      </c>
      <c r="B23" s="263">
        <v>1839</v>
      </c>
      <c r="C23" s="263">
        <v>3500</v>
      </c>
      <c r="D23" s="387">
        <f t="shared" si="0"/>
        <v>0.903</v>
      </c>
    </row>
    <row r="24" ht="37.5" customHeight="1" spans="1:4">
      <c r="A24" s="241" t="s">
        <v>26</v>
      </c>
      <c r="B24" s="263">
        <v>582</v>
      </c>
      <c r="C24" s="263">
        <v>670</v>
      </c>
      <c r="D24" s="387">
        <f t="shared" si="0"/>
        <v>0.151</v>
      </c>
    </row>
    <row r="25" ht="37.5" customHeight="1" spans="1:4">
      <c r="A25" s="241" t="s">
        <v>27</v>
      </c>
      <c r="B25" s="263"/>
      <c r="C25" s="263"/>
      <c r="D25" s="387" t="str">
        <f t="shared" si="0"/>
        <v/>
      </c>
    </row>
    <row r="26" ht="37.5" customHeight="1" spans="1:4">
      <c r="A26" s="241" t="s">
        <v>28</v>
      </c>
      <c r="B26" s="263">
        <v>1450</v>
      </c>
      <c r="C26" s="263">
        <v>6007</v>
      </c>
      <c r="D26" s="387">
        <f t="shared" si="0"/>
        <v>3.143</v>
      </c>
    </row>
    <row r="27" ht="37.5" customHeight="1" spans="1:4">
      <c r="A27" s="241" t="s">
        <v>29</v>
      </c>
      <c r="B27" s="263">
        <v>305</v>
      </c>
      <c r="C27" s="263">
        <v>500</v>
      </c>
      <c r="D27" s="387">
        <f t="shared" si="0"/>
        <v>0.639</v>
      </c>
    </row>
    <row r="28" ht="37.5" customHeight="1" spans="1:4">
      <c r="A28" s="241" t="s">
        <v>30</v>
      </c>
      <c r="B28" s="263">
        <v>6800</v>
      </c>
      <c r="C28" s="263">
        <v>1200</v>
      </c>
      <c r="D28" s="387">
        <f t="shared" si="0"/>
        <v>-0.824</v>
      </c>
    </row>
    <row r="29" ht="37.5" customHeight="1" spans="1:4">
      <c r="A29" s="241" t="s">
        <v>31</v>
      </c>
      <c r="B29" s="263">
        <v>900</v>
      </c>
      <c r="C29" s="263">
        <v>950</v>
      </c>
      <c r="D29" s="387">
        <f t="shared" si="0"/>
        <v>0.056</v>
      </c>
    </row>
    <row r="30" ht="37.5" customHeight="1" spans="1:4">
      <c r="A30" s="241"/>
      <c r="B30" s="263"/>
      <c r="C30" s="263"/>
      <c r="D30" s="387" t="str">
        <f t="shared" si="0"/>
        <v/>
      </c>
    </row>
    <row r="31" s="378" customFormat="1" ht="37.5" customHeight="1" spans="1:4">
      <c r="A31" s="362" t="s">
        <v>32</v>
      </c>
      <c r="B31" s="277">
        <f>B5+B21</f>
        <v>39148</v>
      </c>
      <c r="C31" s="277">
        <f>C5+C21</f>
        <v>41105</v>
      </c>
      <c r="D31" s="387">
        <f t="shared" si="0"/>
        <v>0.05</v>
      </c>
    </row>
    <row r="32" ht="37.5" customHeight="1" spans="1:4">
      <c r="A32" s="239" t="s">
        <v>33</v>
      </c>
      <c r="B32" s="277">
        <v>10552</v>
      </c>
      <c r="C32" s="277">
        <v>13498</v>
      </c>
      <c r="D32" s="387">
        <f t="shared" si="0"/>
        <v>0.279</v>
      </c>
    </row>
    <row r="33" ht="37.5" customHeight="1" spans="1:4">
      <c r="A33" s="364" t="s">
        <v>34</v>
      </c>
      <c r="B33" s="277">
        <f>SUM(B34:B39)</f>
        <v>149617</v>
      </c>
      <c r="C33" s="277">
        <f>SUM(C34:C39)</f>
        <v>144749</v>
      </c>
      <c r="D33" s="387">
        <f t="shared" si="0"/>
        <v>-0.033</v>
      </c>
    </row>
    <row r="34" ht="37.5" customHeight="1" spans="1:4">
      <c r="A34" s="241" t="s">
        <v>35</v>
      </c>
      <c r="B34" s="263">
        <v>2176</v>
      </c>
      <c r="C34" s="263">
        <v>2176</v>
      </c>
      <c r="D34" s="387">
        <f t="shared" si="0"/>
        <v>0</v>
      </c>
    </row>
    <row r="35" ht="37.5" customHeight="1" spans="1:4">
      <c r="A35" s="241" t="s">
        <v>36</v>
      </c>
      <c r="B35" s="263">
        <v>146180</v>
      </c>
      <c r="C35" s="263">
        <v>135058</v>
      </c>
      <c r="D35" s="387">
        <f t="shared" si="0"/>
        <v>-0.076</v>
      </c>
    </row>
    <row r="36" ht="37.5" customHeight="1" spans="1:4">
      <c r="A36" s="241" t="s">
        <v>37</v>
      </c>
      <c r="B36" s="263">
        <v>1261</v>
      </c>
      <c r="C36" s="263">
        <v>2341</v>
      </c>
      <c r="D36" s="387">
        <f t="shared" si="0"/>
        <v>0.856</v>
      </c>
    </row>
    <row r="37" ht="37.5" customHeight="1" spans="1:4">
      <c r="A37" s="241" t="s">
        <v>38</v>
      </c>
      <c r="B37" s="263">
        <v>0</v>
      </c>
      <c r="C37" s="263">
        <v>5000</v>
      </c>
      <c r="D37" s="387" t="str">
        <f t="shared" si="0"/>
        <v/>
      </c>
    </row>
    <row r="38" s="379" customFormat="1" ht="37.5" customHeight="1" spans="1:4">
      <c r="A38" s="243" t="s">
        <v>39</v>
      </c>
      <c r="B38" s="263"/>
      <c r="C38" s="263"/>
      <c r="D38" s="387" t="str">
        <f t="shared" si="0"/>
        <v/>
      </c>
    </row>
    <row r="39" s="379" customFormat="1" ht="37.5" customHeight="1" spans="1:4">
      <c r="A39" s="243" t="s">
        <v>40</v>
      </c>
      <c r="B39" s="263">
        <v>0</v>
      </c>
      <c r="C39" s="263">
        <v>174</v>
      </c>
      <c r="D39" s="387" t="str">
        <f t="shared" si="0"/>
        <v/>
      </c>
    </row>
    <row r="40" ht="37.5" customHeight="1" spans="1:4">
      <c r="A40" s="389" t="s">
        <v>41</v>
      </c>
      <c r="B40" s="277">
        <f>SUM(B5,B21,B32,B33)</f>
        <v>199317</v>
      </c>
      <c r="C40" s="277">
        <f>SUM(C5,C21,C32,C33)</f>
        <v>199352</v>
      </c>
      <c r="D40" s="387">
        <f t="shared" si="0"/>
        <v>0</v>
      </c>
    </row>
    <row r="41" spans="2:3">
      <c r="B41" s="390"/>
      <c r="C41" s="390"/>
    </row>
    <row r="42" spans="3:3">
      <c r="C42" s="390"/>
    </row>
    <row r="43" spans="2:3">
      <c r="B43" s="390"/>
      <c r="C43" s="390"/>
    </row>
    <row r="44" spans="3:3">
      <c r="C44" s="390"/>
    </row>
    <row r="45" spans="2:3">
      <c r="B45" s="390"/>
      <c r="C45" s="390"/>
    </row>
    <row r="46" spans="2:3">
      <c r="B46" s="390"/>
      <c r="C46" s="390"/>
    </row>
    <row r="47" spans="3:3">
      <c r="C47" s="390"/>
    </row>
    <row r="48" spans="2:3">
      <c r="B48" s="390"/>
      <c r="C48" s="390"/>
    </row>
    <row r="49" spans="2:3">
      <c r="B49" s="390"/>
      <c r="C49" s="390"/>
    </row>
    <row r="50" spans="2:3">
      <c r="B50" s="390"/>
      <c r="C50" s="390"/>
    </row>
    <row r="51" spans="2:3">
      <c r="B51" s="390"/>
      <c r="C51" s="390"/>
    </row>
    <row r="52" spans="3:3">
      <c r="C52" s="390"/>
    </row>
    <row r="53" spans="2:3">
      <c r="B53" s="390"/>
      <c r="C53" s="390"/>
    </row>
  </sheetData>
  <mergeCells count="1">
    <mergeCell ref="A2:D2"/>
  </mergeCells>
  <conditionalFormatting sqref="D3">
    <cfRule type="cellIs" dxfId="0" priority="38" stopIfTrue="1" operator="lessThanOrEqual">
      <formula>-1</formula>
    </cfRule>
  </conditionalFormatting>
  <conditionalFormatting sqref="A32">
    <cfRule type="expression" dxfId="1" priority="44" stopIfTrue="1">
      <formula>"len($A:$A)=3"</formula>
    </cfRule>
  </conditionalFormatting>
  <conditionalFormatting sqref="B32">
    <cfRule type="expression" dxfId="1" priority="29" stopIfTrue="1">
      <formula>"len($A:$A)=3"</formula>
    </cfRule>
  </conditionalFormatting>
  <conditionalFormatting sqref="C32">
    <cfRule type="expression" dxfId="1" priority="18" stopIfTrue="1">
      <formula>"len($A:$A)=3"</formula>
    </cfRule>
  </conditionalFormatting>
  <conditionalFormatting sqref="C39">
    <cfRule type="expression" dxfId="1" priority="21" stopIfTrue="1">
      <formula>"len($A:$A)=3"</formula>
    </cfRule>
  </conditionalFormatting>
  <conditionalFormatting sqref="A5:A30">
    <cfRule type="expression" dxfId="1" priority="49" stopIfTrue="1">
      <formula>"len($A:$A)=3"</formula>
    </cfRule>
  </conditionalFormatting>
  <conditionalFormatting sqref="A8:A9">
    <cfRule type="expression" dxfId="1" priority="52" stopIfTrue="1">
      <formula>"len($A:$A)=3"</formula>
    </cfRule>
  </conditionalFormatting>
  <conditionalFormatting sqref="A33:A35">
    <cfRule type="expression" dxfId="1" priority="13" stopIfTrue="1">
      <formula>"len($A:$A)=3"</formula>
    </cfRule>
  </conditionalFormatting>
  <conditionalFormatting sqref="A34:A35">
    <cfRule type="expression" dxfId="1" priority="11" stopIfTrue="1">
      <formula>"len($A:$A)=3"</formula>
    </cfRule>
  </conditionalFormatting>
  <conditionalFormatting sqref="A36:A37">
    <cfRule type="expression" dxfId="1" priority="9" stopIfTrue="1">
      <formula>"len($A:$A)=3"</formula>
    </cfRule>
  </conditionalFormatting>
  <conditionalFormatting sqref="A38:A40">
    <cfRule type="expression" dxfId="1" priority="7" stopIfTrue="1">
      <formula>"len($A:$A)=3"</formula>
    </cfRule>
    <cfRule type="expression" dxfId="1" priority="8" stopIfTrue="1">
      <formula>"len($A:$A)=3"</formula>
    </cfRule>
  </conditionalFormatting>
  <conditionalFormatting sqref="B8:B9">
    <cfRule type="expression" dxfId="1" priority="31" stopIfTrue="1">
      <formula>"len($A:$A)=3"</formula>
    </cfRule>
  </conditionalFormatting>
  <conditionalFormatting sqref="B34:B35">
    <cfRule type="expression" dxfId="1" priority="27" stopIfTrue="1">
      <formula>"len($A:$A)=3"</formula>
    </cfRule>
  </conditionalFormatting>
  <conditionalFormatting sqref="B36:B37">
    <cfRule type="expression" dxfId="1" priority="25" stopIfTrue="1">
      <formula>"len($A:$A)=3"</formula>
    </cfRule>
  </conditionalFormatting>
  <conditionalFormatting sqref="C6:C7">
    <cfRule type="expression" dxfId="1" priority="22" stopIfTrue="1">
      <formula>"len($A:$A)=3"</formula>
    </cfRule>
  </conditionalFormatting>
  <conditionalFormatting sqref="C8:C9">
    <cfRule type="expression" dxfId="1" priority="20" stopIfTrue="1">
      <formula>"len($A:$A)=3"</formula>
    </cfRule>
  </conditionalFormatting>
  <conditionalFormatting sqref="C34:C35">
    <cfRule type="expression" dxfId="1" priority="16" stopIfTrue="1">
      <formula>"len($A:$A)=3"</formula>
    </cfRule>
  </conditionalFormatting>
  <conditionalFormatting sqref="C36:C37">
    <cfRule type="expression" dxfId="1" priority="14" stopIfTrue="1">
      <formula>"len($A:$A)=3"</formula>
    </cfRule>
  </conditionalFormatting>
  <conditionalFormatting sqref="C38:C39">
    <cfRule type="expression" dxfId="1" priority="24" stopIfTrue="1">
      <formula>"len($A:$A)=3"</formula>
    </cfRule>
  </conditionalFormatting>
  <conditionalFormatting sqref="A5:A7 A32 A40">
    <cfRule type="expression" dxfId="1" priority="58" stopIfTrue="1">
      <formula>"len($A:$A)=3"</formula>
    </cfRule>
  </conditionalFormatting>
  <conditionalFormatting sqref="B5:B7 C5">
    <cfRule type="expression" dxfId="1" priority="33" stopIfTrue="1">
      <formula>"len($A:$A)=3"</formula>
    </cfRule>
  </conditionalFormatting>
  <conditionalFormatting sqref="B5:B30 C21 C5">
    <cfRule type="expression" dxfId="1" priority="30" stopIfTrue="1">
      <formula>"len($A:$A)=3"</formula>
    </cfRule>
  </conditionalFormatting>
  <conditionalFormatting sqref="C6:C20 C22:C30">
    <cfRule type="expression" dxfId="1" priority="19" stopIfTrue="1">
      <formula>"len($A:$A)=3"</formula>
    </cfRule>
  </conditionalFormatting>
  <conditionalFormatting sqref="B32 B33:C35">
    <cfRule type="expression" dxfId="1" priority="34" stopIfTrue="1">
      <formula>"len($A:$A)=3"</formula>
    </cfRule>
  </conditionalFormatting>
  <conditionalFormatting sqref="C32 C34:C35">
    <cfRule type="expression" dxfId="1" priority="23" stopIfTrue="1">
      <formula>"len($A:$A)=3"</formula>
    </cfRule>
  </conditionalFormatting>
  <conditionalFormatting sqref="A39:A40 A33:A35">
    <cfRule type="expression" dxfId="1" priority="12" stopIfTrue="1">
      <formula>"len($A:$A)=3"</formula>
    </cfRule>
  </conditionalFormatting>
  <conditionalFormatting sqref="B33:C35">
    <cfRule type="expression" dxfId="1" priority="28" stopIfTrue="1">
      <formula>"len($A:$A)=3"</formula>
    </cfRule>
  </conditionalFormatting>
  <conditionalFormatting sqref="A40 A36:C36">
    <cfRule type="expression" dxfId="1" priority="56" stopIfTrue="1">
      <formula>"len($A:$A)=3"</formula>
    </cfRule>
  </conditionalFormatting>
  <conditionalFormatting sqref="B38:B40 C40">
    <cfRule type="expression" dxfId="1" priority="35" stopIfTrue="1">
      <formula>"len($A:$A)=3"</formula>
    </cfRule>
  </conditionalFormatting>
  <conditionalFormatting sqref="B39:B40 C40">
    <cfRule type="expression" dxfId="1" priority="32"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F0"/>
  </sheetPr>
  <dimension ref="A1:D285"/>
  <sheetViews>
    <sheetView showGridLines="0" showZeros="0" view="pageBreakPreview" zoomScaleNormal="115" workbookViewId="0">
      <pane ySplit="3" topLeftCell="A4" activePane="bottomLeft" state="frozen"/>
      <selection/>
      <selection pane="bottomLeft" activeCell="A1" sqref="A1:D1"/>
    </sheetView>
  </sheetViews>
  <sheetFormatPr defaultColWidth="9" defaultRowHeight="15.5" outlineLevelCol="3"/>
  <cols>
    <col min="1" max="1" width="53.3727272727273" style="269" customWidth="1"/>
    <col min="2" max="3" width="20.6272727272727" style="269" customWidth="1"/>
    <col min="4" max="4" width="20.6272727272727" style="270" customWidth="1"/>
    <col min="5" max="16384" width="9" style="269"/>
  </cols>
  <sheetData>
    <row r="1" ht="45" customHeight="1" spans="1:4">
      <c r="A1" s="225" t="s">
        <v>1200</v>
      </c>
      <c r="B1" s="225"/>
      <c r="C1" s="225"/>
      <c r="D1" s="225"/>
    </row>
    <row r="2" s="267" customFormat="1" ht="20.1" customHeight="1" spans="1:4">
      <c r="A2" s="226"/>
      <c r="B2" s="226"/>
      <c r="C2" s="226"/>
      <c r="D2" s="227" t="s">
        <v>2</v>
      </c>
    </row>
    <row r="3" s="268" customFormat="1" ht="45" customHeight="1" spans="1:4">
      <c r="A3" s="228" t="s">
        <v>3</v>
      </c>
      <c r="B3" s="229" t="s">
        <v>4</v>
      </c>
      <c r="C3" s="229" t="s">
        <v>5</v>
      </c>
      <c r="D3" s="229" t="s">
        <v>6</v>
      </c>
    </row>
    <row r="4" ht="31.15" customHeight="1" spans="1:4">
      <c r="A4" s="230" t="s">
        <v>1201</v>
      </c>
      <c r="B4" s="237">
        <f>SUM(B5,B11,B17)</f>
        <v>3</v>
      </c>
      <c r="C4" s="237">
        <f>SUM(C5,C11,C17)</f>
        <v>5</v>
      </c>
      <c r="D4" s="255">
        <f>IF(B4&gt;0,C4/B4-1,IF(B4&lt;0,-(C4/B4-1),""))</f>
        <v>0.667</v>
      </c>
    </row>
    <row r="5" ht="31.15" customHeight="1" spans="1:4">
      <c r="A5" s="233" t="s">
        <v>1202</v>
      </c>
      <c r="B5" s="234">
        <f>SUM(B6:B10)</f>
        <v>3</v>
      </c>
      <c r="C5" s="234">
        <f>SUM(C6:C10)</f>
        <v>5</v>
      </c>
      <c r="D5" s="271">
        <f>IF(B5&gt;0,C5/B5-1,IF(B5&lt;0,-(C5/B5-1),""))</f>
        <v>0.667</v>
      </c>
    </row>
    <row r="6" ht="31.15" customHeight="1" spans="1:4">
      <c r="A6" s="233" t="s">
        <v>1203</v>
      </c>
      <c r="B6" s="234"/>
      <c r="C6" s="234"/>
      <c r="D6" s="271" t="str">
        <f t="shared" ref="D6:D55" si="0">IF(B6&gt;0,C6/B6-1,IF(B6&lt;0,-(C6/B6-1),""))</f>
        <v/>
      </c>
    </row>
    <row r="7" ht="31.15" customHeight="1" spans="1:4">
      <c r="A7" s="233" t="s">
        <v>1204</v>
      </c>
      <c r="B7" s="234">
        <v>0</v>
      </c>
      <c r="C7" s="234"/>
      <c r="D7" s="271" t="str">
        <f t="shared" si="0"/>
        <v/>
      </c>
    </row>
    <row r="8" ht="31.15" customHeight="1" spans="1:4">
      <c r="A8" s="233" t="s">
        <v>1205</v>
      </c>
      <c r="B8" s="234"/>
      <c r="C8" s="234"/>
      <c r="D8" s="271" t="str">
        <f t="shared" si="0"/>
        <v/>
      </c>
    </row>
    <row r="9" s="222" customFormat="1" ht="31.15" customHeight="1" spans="1:4">
      <c r="A9" s="233" t="s">
        <v>1206</v>
      </c>
      <c r="B9" s="234">
        <v>0</v>
      </c>
      <c r="C9" s="234">
        <v>0</v>
      </c>
      <c r="D9" s="271" t="str">
        <f t="shared" si="0"/>
        <v/>
      </c>
    </row>
    <row r="10" ht="31.15" customHeight="1" spans="1:4">
      <c r="A10" s="233" t="s">
        <v>1207</v>
      </c>
      <c r="B10" s="234">
        <v>3</v>
      </c>
      <c r="C10" s="234">
        <v>5</v>
      </c>
      <c r="D10" s="271">
        <f t="shared" si="0"/>
        <v>0.667</v>
      </c>
    </row>
    <row r="11" ht="31.15" customHeight="1" spans="1:4">
      <c r="A11" s="233" t="s">
        <v>1208</v>
      </c>
      <c r="B11" s="234">
        <f>SUM(B12:B16)</f>
        <v>0</v>
      </c>
      <c r="C11" s="234">
        <f>SUM(C12:C16)</f>
        <v>0</v>
      </c>
      <c r="D11" s="271" t="str">
        <f t="shared" si="0"/>
        <v/>
      </c>
    </row>
    <row r="12" s="222" customFormat="1" ht="31.15" customHeight="1" spans="1:4">
      <c r="A12" s="233" t="s">
        <v>1209</v>
      </c>
      <c r="B12" s="234">
        <v>0</v>
      </c>
      <c r="C12" s="234">
        <v>0</v>
      </c>
      <c r="D12" s="271" t="str">
        <f t="shared" si="0"/>
        <v/>
      </c>
    </row>
    <row r="13" ht="31.15" customHeight="1" spans="1:4">
      <c r="A13" s="233" t="s">
        <v>1210</v>
      </c>
      <c r="B13" s="234"/>
      <c r="C13" s="234"/>
      <c r="D13" s="271" t="str">
        <f t="shared" si="0"/>
        <v/>
      </c>
    </row>
    <row r="14" s="222" customFormat="1" ht="31.15" customHeight="1" spans="1:4">
      <c r="A14" s="233" t="s">
        <v>1211</v>
      </c>
      <c r="B14" s="234"/>
      <c r="C14" s="234"/>
      <c r="D14" s="271" t="str">
        <f t="shared" si="0"/>
        <v/>
      </c>
    </row>
    <row r="15" ht="31.15" customHeight="1" spans="1:4">
      <c r="A15" s="233" t="s">
        <v>1212</v>
      </c>
      <c r="B15" s="234"/>
      <c r="C15" s="234"/>
      <c r="D15" s="271" t="str">
        <f t="shared" si="0"/>
        <v/>
      </c>
    </row>
    <row r="16" ht="31.15" customHeight="1" spans="1:4">
      <c r="A16" s="233" t="s">
        <v>1213</v>
      </c>
      <c r="B16" s="234"/>
      <c r="C16" s="234"/>
      <c r="D16" s="271" t="str">
        <f t="shared" si="0"/>
        <v/>
      </c>
    </row>
    <row r="17" s="222" customFormat="1" ht="31.15" customHeight="1" spans="1:4">
      <c r="A17" s="272" t="s">
        <v>1214</v>
      </c>
      <c r="B17" s="234">
        <f>SUM(B18:B19)</f>
        <v>0</v>
      </c>
      <c r="C17" s="234">
        <f>SUM(C18:C19)</f>
        <v>0</v>
      </c>
      <c r="D17" s="271" t="str">
        <f t="shared" si="0"/>
        <v/>
      </c>
    </row>
    <row r="18" s="222" customFormat="1" ht="31.15" customHeight="1" spans="1:4">
      <c r="A18" s="233" t="s">
        <v>1215</v>
      </c>
      <c r="B18" s="234">
        <v>0</v>
      </c>
      <c r="C18" s="234">
        <v>0</v>
      </c>
      <c r="D18" s="271" t="str">
        <f t="shared" si="0"/>
        <v/>
      </c>
    </row>
    <row r="19" s="222" customFormat="1" ht="31.15" customHeight="1" spans="1:4">
      <c r="A19" s="272" t="s">
        <v>1216</v>
      </c>
      <c r="B19" s="234">
        <v>0</v>
      </c>
      <c r="C19" s="234">
        <v>0</v>
      </c>
      <c r="D19" s="271" t="str">
        <f t="shared" si="0"/>
        <v/>
      </c>
    </row>
    <row r="20" ht="31.15" customHeight="1" spans="1:4">
      <c r="A20" s="230" t="s">
        <v>1217</v>
      </c>
      <c r="B20" s="237">
        <f>SUM(B21,B25,B29,)</f>
        <v>1062</v>
      </c>
      <c r="C20" s="237">
        <f>SUM(C21,C25,C29,)</f>
        <v>1150</v>
      </c>
      <c r="D20" s="255">
        <f t="shared" si="0"/>
        <v>0.083</v>
      </c>
    </row>
    <row r="21" ht="31.15" customHeight="1" spans="1:4">
      <c r="A21" s="233" t="s">
        <v>1218</v>
      </c>
      <c r="B21" s="234">
        <f>SUM(B22:B24)</f>
        <v>1062</v>
      </c>
      <c r="C21" s="234">
        <f>SUM(C22:C24)</f>
        <v>1150</v>
      </c>
      <c r="D21" s="271">
        <f t="shared" si="0"/>
        <v>0.083</v>
      </c>
    </row>
    <row r="22" ht="31.15" customHeight="1" spans="1:4">
      <c r="A22" s="233" t="s">
        <v>1219</v>
      </c>
      <c r="B22" s="234">
        <v>427</v>
      </c>
      <c r="C22" s="234">
        <v>427</v>
      </c>
      <c r="D22" s="271">
        <f t="shared" si="0"/>
        <v>0</v>
      </c>
    </row>
    <row r="23" ht="31.15" customHeight="1" spans="1:4">
      <c r="A23" s="233" t="s">
        <v>1220</v>
      </c>
      <c r="B23" s="234">
        <v>635</v>
      </c>
      <c r="C23" s="234">
        <v>723</v>
      </c>
      <c r="D23" s="271">
        <f t="shared" si="0"/>
        <v>0.139</v>
      </c>
    </row>
    <row r="24" ht="31.15" customHeight="1" spans="1:4">
      <c r="A24" s="272" t="s">
        <v>1221</v>
      </c>
      <c r="B24" s="234"/>
      <c r="C24" s="234"/>
      <c r="D24" s="271" t="str">
        <f t="shared" si="0"/>
        <v/>
      </c>
    </row>
    <row r="25" ht="31.15" customHeight="1" spans="1:4">
      <c r="A25" s="233" t="s">
        <v>1222</v>
      </c>
      <c r="B25" s="234">
        <f>SUM(B26:B28)</f>
        <v>0</v>
      </c>
      <c r="C25" s="234">
        <f>SUM(C26:C28)</f>
        <v>0</v>
      </c>
      <c r="D25" s="271" t="str">
        <f t="shared" si="0"/>
        <v/>
      </c>
    </row>
    <row r="26" s="222" customFormat="1" ht="31.15" customHeight="1" spans="1:4">
      <c r="A26" s="233" t="s">
        <v>1219</v>
      </c>
      <c r="B26" s="234"/>
      <c r="C26" s="234"/>
      <c r="D26" s="271" t="str">
        <f t="shared" si="0"/>
        <v/>
      </c>
    </row>
    <row r="27" ht="31.15" customHeight="1" spans="1:4">
      <c r="A27" s="233" t="s">
        <v>1220</v>
      </c>
      <c r="B27" s="234"/>
      <c r="C27" s="234"/>
      <c r="D27" s="271" t="str">
        <f t="shared" si="0"/>
        <v/>
      </c>
    </row>
    <row r="28" ht="31.15" customHeight="1" spans="1:4">
      <c r="A28" s="233" t="s">
        <v>1223</v>
      </c>
      <c r="B28" s="234"/>
      <c r="C28" s="234"/>
      <c r="D28" s="271" t="str">
        <f t="shared" si="0"/>
        <v/>
      </c>
    </row>
    <row r="29" s="221" customFormat="1" ht="31.15" customHeight="1" spans="1:4">
      <c r="A29" s="272" t="s">
        <v>1224</v>
      </c>
      <c r="B29" s="234">
        <f>SUM(B30:B31)</f>
        <v>0</v>
      </c>
      <c r="C29" s="234">
        <f>SUM(C30:C31)</f>
        <v>0</v>
      </c>
      <c r="D29" s="271" t="str">
        <f t="shared" si="0"/>
        <v/>
      </c>
    </row>
    <row r="30" s="222" customFormat="1" ht="31.15" customHeight="1" spans="1:4">
      <c r="A30" s="233" t="s">
        <v>1220</v>
      </c>
      <c r="B30" s="234">
        <v>0</v>
      </c>
      <c r="C30" s="234">
        <v>0</v>
      </c>
      <c r="D30" s="271" t="str">
        <f t="shared" si="0"/>
        <v/>
      </c>
    </row>
    <row r="31" s="222" customFormat="1" ht="31.15" customHeight="1" spans="1:4">
      <c r="A31" s="272" t="s">
        <v>1225</v>
      </c>
      <c r="B31" s="234">
        <v>0</v>
      </c>
      <c r="C31" s="234"/>
      <c r="D31" s="271" t="str">
        <f t="shared" si="0"/>
        <v/>
      </c>
    </row>
    <row r="32" ht="31.15" customHeight="1" spans="1:4">
      <c r="A32" s="230" t="s">
        <v>1226</v>
      </c>
      <c r="B32" s="237">
        <f>SUM(B33,B38)</f>
        <v>0</v>
      </c>
      <c r="C32" s="237">
        <f>SUM(C33,C38)</f>
        <v>0</v>
      </c>
      <c r="D32" s="255" t="str">
        <f t="shared" si="0"/>
        <v/>
      </c>
    </row>
    <row r="33" ht="31.15" customHeight="1" spans="1:4">
      <c r="A33" s="233" t="s">
        <v>1227</v>
      </c>
      <c r="B33" s="234">
        <f>SUM(B34:B37)</f>
        <v>0</v>
      </c>
      <c r="C33" s="234">
        <f>SUM(C34:C37)</f>
        <v>0</v>
      </c>
      <c r="D33" s="271" t="str">
        <f t="shared" si="0"/>
        <v/>
      </c>
    </row>
    <row r="34" s="222" customFormat="1" ht="31.15" customHeight="1" spans="1:4">
      <c r="A34" s="233" t="s">
        <v>1228</v>
      </c>
      <c r="B34" s="234"/>
      <c r="C34" s="234"/>
      <c r="D34" s="271" t="str">
        <f t="shared" si="0"/>
        <v/>
      </c>
    </row>
    <row r="35" s="222" customFormat="1" ht="31.15" customHeight="1" spans="1:4">
      <c r="A35" s="233" t="s">
        <v>1229</v>
      </c>
      <c r="B35" s="234"/>
      <c r="C35" s="234"/>
      <c r="D35" s="271" t="str">
        <f t="shared" si="0"/>
        <v/>
      </c>
    </row>
    <row r="36" s="222" customFormat="1" ht="31.15" customHeight="1" spans="1:4">
      <c r="A36" s="233" t="s">
        <v>1230</v>
      </c>
      <c r="B36" s="234"/>
      <c r="C36" s="234"/>
      <c r="D36" s="271" t="str">
        <f t="shared" si="0"/>
        <v/>
      </c>
    </row>
    <row r="37" s="221" customFormat="1" ht="31.15" customHeight="1" spans="1:4">
      <c r="A37" s="272" t="s">
        <v>1231</v>
      </c>
      <c r="B37" s="234"/>
      <c r="C37" s="234"/>
      <c r="D37" s="271" t="str">
        <f t="shared" si="0"/>
        <v/>
      </c>
    </row>
    <row r="38" s="222" customFormat="1" ht="31.15" customHeight="1" spans="1:4">
      <c r="A38" s="233" t="s">
        <v>1232</v>
      </c>
      <c r="B38" s="234">
        <f>SUM(B39:B42)</f>
        <v>0</v>
      </c>
      <c r="C38" s="234">
        <f>SUM(C39:C42)</f>
        <v>0</v>
      </c>
      <c r="D38" s="271" t="str">
        <f t="shared" si="0"/>
        <v/>
      </c>
    </row>
    <row r="39" ht="31.15" customHeight="1" spans="1:4">
      <c r="A39" s="233" t="s">
        <v>1233</v>
      </c>
      <c r="B39" s="234">
        <v>0</v>
      </c>
      <c r="C39" s="234">
        <v>0</v>
      </c>
      <c r="D39" s="271" t="str">
        <f t="shared" si="0"/>
        <v/>
      </c>
    </row>
    <row r="40" ht="31.15" customHeight="1" spans="1:4">
      <c r="A40" s="233" t="s">
        <v>1234</v>
      </c>
      <c r="B40" s="234">
        <v>0</v>
      </c>
      <c r="C40" s="234">
        <v>0</v>
      </c>
      <c r="D40" s="271" t="str">
        <f t="shared" si="0"/>
        <v/>
      </c>
    </row>
    <row r="41" ht="31.15" customHeight="1" spans="1:4">
      <c r="A41" s="233" t="s">
        <v>1235</v>
      </c>
      <c r="B41" s="234">
        <v>0</v>
      </c>
      <c r="C41" s="234">
        <v>0</v>
      </c>
      <c r="D41" s="271" t="str">
        <f t="shared" si="0"/>
        <v/>
      </c>
    </row>
    <row r="42" ht="31.15" customHeight="1" spans="1:4">
      <c r="A42" s="233" t="s">
        <v>1236</v>
      </c>
      <c r="B42" s="234">
        <v>0</v>
      </c>
      <c r="C42" s="234">
        <v>0</v>
      </c>
      <c r="D42" s="271" t="str">
        <f t="shared" si="0"/>
        <v/>
      </c>
    </row>
    <row r="43" ht="31.15" customHeight="1" spans="1:4">
      <c r="A43" s="230" t="s">
        <v>1237</v>
      </c>
      <c r="B43" s="237">
        <f>SUM(B44,B60,B64,B65,B71,B75,B79,B83,B89,B92,)</f>
        <v>4014</v>
      </c>
      <c r="C43" s="237">
        <f>SUM(C44,C60,C64,C65,C71,C75,C79,C83,C89,C92,)</f>
        <v>2617</v>
      </c>
      <c r="D43" s="255">
        <f t="shared" si="0"/>
        <v>-0.348</v>
      </c>
    </row>
    <row r="44" ht="31.15" customHeight="1" spans="1:4">
      <c r="A44" s="233" t="s">
        <v>1238</v>
      </c>
      <c r="B44" s="234">
        <f>SUM(B45:B59)</f>
        <v>4014</v>
      </c>
      <c r="C44" s="234">
        <f>SUM(C45:C59)</f>
        <v>2617</v>
      </c>
      <c r="D44" s="271">
        <f t="shared" si="0"/>
        <v>-0.348</v>
      </c>
    </row>
    <row r="45" ht="31.15" customHeight="1" spans="1:4">
      <c r="A45" s="233" t="s">
        <v>1239</v>
      </c>
      <c r="B45" s="234"/>
      <c r="C45" s="234"/>
      <c r="D45" s="271" t="str">
        <f t="shared" si="0"/>
        <v/>
      </c>
    </row>
    <row r="46" ht="31.15" customHeight="1" spans="1:4">
      <c r="A46" s="233" t="s">
        <v>1240</v>
      </c>
      <c r="B46" s="234">
        <v>3000</v>
      </c>
      <c r="C46" s="234">
        <v>2617</v>
      </c>
      <c r="D46" s="271">
        <f t="shared" si="0"/>
        <v>-0.128</v>
      </c>
    </row>
    <row r="47" ht="31.15" customHeight="1" spans="1:4">
      <c r="A47" s="233" t="s">
        <v>1241</v>
      </c>
      <c r="B47" s="234"/>
      <c r="C47" s="234"/>
      <c r="D47" s="271" t="str">
        <f t="shared" si="0"/>
        <v/>
      </c>
    </row>
    <row r="48" ht="31.15" customHeight="1" spans="1:4">
      <c r="A48" s="233" t="s">
        <v>1242</v>
      </c>
      <c r="B48" s="234"/>
      <c r="C48" s="234"/>
      <c r="D48" s="271" t="str">
        <f t="shared" si="0"/>
        <v/>
      </c>
    </row>
    <row r="49" ht="31.15" customHeight="1" spans="1:4">
      <c r="A49" s="233" t="s">
        <v>1243</v>
      </c>
      <c r="B49" s="234"/>
      <c r="C49" s="234"/>
      <c r="D49" s="271" t="str">
        <f t="shared" si="0"/>
        <v/>
      </c>
    </row>
    <row r="50" ht="31.15" customHeight="1" spans="1:4">
      <c r="A50" s="233" t="s">
        <v>1244</v>
      </c>
      <c r="B50" s="234"/>
      <c r="C50" s="234"/>
      <c r="D50" s="271" t="str">
        <f t="shared" si="0"/>
        <v/>
      </c>
    </row>
    <row r="51" ht="31.15" customHeight="1" spans="1:4">
      <c r="A51" s="233" t="s">
        <v>1245</v>
      </c>
      <c r="B51" s="234"/>
      <c r="C51" s="234"/>
      <c r="D51" s="271" t="str">
        <f t="shared" si="0"/>
        <v/>
      </c>
    </row>
    <row r="52" ht="31.15" customHeight="1" spans="1:4">
      <c r="A52" s="233" t="s">
        <v>1246</v>
      </c>
      <c r="B52" s="234"/>
      <c r="C52" s="234"/>
      <c r="D52" s="271" t="str">
        <f t="shared" si="0"/>
        <v/>
      </c>
    </row>
    <row r="53" ht="31.15" customHeight="1" spans="1:4">
      <c r="A53" s="233" t="s">
        <v>1247</v>
      </c>
      <c r="B53" s="234"/>
      <c r="C53" s="234"/>
      <c r="D53" s="271" t="str">
        <f t="shared" si="0"/>
        <v/>
      </c>
    </row>
    <row r="54" ht="31.15" customHeight="1" spans="1:4">
      <c r="A54" s="233" t="s">
        <v>1248</v>
      </c>
      <c r="B54" s="234"/>
      <c r="C54" s="234"/>
      <c r="D54" s="271" t="str">
        <f t="shared" si="0"/>
        <v/>
      </c>
    </row>
    <row r="55" ht="31.15" customHeight="1" spans="1:4">
      <c r="A55" s="233" t="s">
        <v>1249</v>
      </c>
      <c r="B55" s="234"/>
      <c r="C55" s="234"/>
      <c r="D55" s="271" t="str">
        <f t="shared" si="0"/>
        <v/>
      </c>
    </row>
    <row r="56" ht="31.15" customHeight="1" spans="1:4">
      <c r="A56" s="233" t="s">
        <v>1250</v>
      </c>
      <c r="B56" s="234">
        <v>1014</v>
      </c>
      <c r="C56" s="234"/>
      <c r="D56" s="271"/>
    </row>
    <row r="57" ht="31.15" customHeight="1" spans="1:4">
      <c r="A57" s="233" t="s">
        <v>1251</v>
      </c>
      <c r="B57" s="234"/>
      <c r="C57" s="234"/>
      <c r="D57" s="271"/>
    </row>
    <row r="58" ht="31.15" customHeight="1" spans="1:4">
      <c r="A58" s="233" t="s">
        <v>1252</v>
      </c>
      <c r="B58" s="234"/>
      <c r="C58" s="234"/>
      <c r="D58" s="271"/>
    </row>
    <row r="59" ht="31.15" customHeight="1" spans="1:4">
      <c r="A59" s="272" t="s">
        <v>1253</v>
      </c>
      <c r="B59" s="234"/>
      <c r="C59" s="234"/>
      <c r="D59" s="271" t="str">
        <f t="shared" ref="D59:D71" si="1">IF(B59&gt;0,C59/B59-1,IF(B59&lt;0,-(C59/B59-1),""))</f>
        <v/>
      </c>
    </row>
    <row r="60" ht="31.15" customHeight="1" spans="1:4">
      <c r="A60" s="233" t="s">
        <v>1254</v>
      </c>
      <c r="B60" s="234">
        <f>SUM(B61:B63)</f>
        <v>0</v>
      </c>
      <c r="C60" s="234">
        <f>SUM(C61:C63)</f>
        <v>0</v>
      </c>
      <c r="D60" s="271" t="str">
        <f t="shared" si="1"/>
        <v/>
      </c>
    </row>
    <row r="61" ht="31.15" customHeight="1" spans="1:4">
      <c r="A61" s="233" t="s">
        <v>1239</v>
      </c>
      <c r="B61" s="234"/>
      <c r="C61" s="234"/>
      <c r="D61" s="271" t="str">
        <f t="shared" si="1"/>
        <v/>
      </c>
    </row>
    <row r="62" ht="31.15" customHeight="1" spans="1:4">
      <c r="A62" s="233" t="s">
        <v>1240</v>
      </c>
      <c r="B62" s="234"/>
      <c r="C62" s="234"/>
      <c r="D62" s="271" t="str">
        <f t="shared" si="1"/>
        <v/>
      </c>
    </row>
    <row r="63" ht="31.15" customHeight="1" spans="1:4">
      <c r="A63" s="233" t="s">
        <v>1255</v>
      </c>
      <c r="B63" s="234"/>
      <c r="C63" s="234"/>
      <c r="D63" s="271" t="str">
        <f t="shared" si="1"/>
        <v/>
      </c>
    </row>
    <row r="64" ht="31.15" customHeight="1" spans="1:4">
      <c r="A64" s="233" t="s">
        <v>1256</v>
      </c>
      <c r="B64" s="234"/>
      <c r="C64" s="234"/>
      <c r="D64" s="271" t="str">
        <f t="shared" si="1"/>
        <v/>
      </c>
    </row>
    <row r="65" ht="31.15" customHeight="1" spans="1:4">
      <c r="A65" s="233" t="s">
        <v>1257</v>
      </c>
      <c r="B65" s="234">
        <f>SUM(B66:B70)</f>
        <v>0</v>
      </c>
      <c r="C65" s="234">
        <f>SUM(C66:C70)</f>
        <v>0</v>
      </c>
      <c r="D65" s="271" t="str">
        <f t="shared" si="1"/>
        <v/>
      </c>
    </row>
    <row r="66" ht="31.15" customHeight="1" spans="1:4">
      <c r="A66" s="233" t="s">
        <v>1258</v>
      </c>
      <c r="B66" s="234"/>
      <c r="C66" s="234"/>
      <c r="D66" s="271" t="str">
        <f t="shared" si="1"/>
        <v/>
      </c>
    </row>
    <row r="67" ht="31.15" customHeight="1" spans="1:4">
      <c r="A67" s="233" t="s">
        <v>1259</v>
      </c>
      <c r="B67" s="234"/>
      <c r="C67" s="234"/>
      <c r="D67" s="271" t="str">
        <f t="shared" si="1"/>
        <v/>
      </c>
    </row>
    <row r="68" ht="31.15" customHeight="1" spans="1:4">
      <c r="A68" s="233" t="s">
        <v>1260</v>
      </c>
      <c r="B68" s="234"/>
      <c r="C68" s="234"/>
      <c r="D68" s="271" t="str">
        <f t="shared" si="1"/>
        <v/>
      </c>
    </row>
    <row r="69" ht="31.15" customHeight="1" spans="1:4">
      <c r="A69" s="233" t="s">
        <v>1261</v>
      </c>
      <c r="B69" s="234"/>
      <c r="C69" s="234"/>
      <c r="D69" s="271" t="str">
        <f t="shared" si="1"/>
        <v/>
      </c>
    </row>
    <row r="70" ht="31.15" customHeight="1" spans="1:4">
      <c r="A70" s="233" t="s">
        <v>1262</v>
      </c>
      <c r="B70" s="234"/>
      <c r="C70" s="234"/>
      <c r="D70" s="271" t="str">
        <f t="shared" si="1"/>
        <v/>
      </c>
    </row>
    <row r="71" ht="31.15" customHeight="1" spans="1:4">
      <c r="A71" s="233" t="s">
        <v>1263</v>
      </c>
      <c r="B71" s="234">
        <f>SUM(B72:B74)</f>
        <v>0</v>
      </c>
      <c r="C71" s="234">
        <f>SUM(C72:C74)</f>
        <v>0</v>
      </c>
      <c r="D71" s="271" t="str">
        <f t="shared" si="1"/>
        <v/>
      </c>
    </row>
    <row r="72" ht="31.15" customHeight="1" spans="1:4">
      <c r="A72" s="233" t="s">
        <v>1264</v>
      </c>
      <c r="B72" s="234"/>
      <c r="C72" s="234"/>
      <c r="D72" s="271" t="str">
        <f t="shared" ref="D72:D135" si="2">IF(B72&gt;0,C72/B72-1,IF(B72&lt;0,-(C72/B72-1),""))</f>
        <v/>
      </c>
    </row>
    <row r="73" ht="31.15" customHeight="1" spans="1:4">
      <c r="A73" s="233" t="s">
        <v>1265</v>
      </c>
      <c r="B73" s="234"/>
      <c r="C73" s="234"/>
      <c r="D73" s="271" t="str">
        <f t="shared" si="2"/>
        <v/>
      </c>
    </row>
    <row r="74" ht="31.15" customHeight="1" spans="1:4">
      <c r="A74" s="233" t="s">
        <v>1266</v>
      </c>
      <c r="B74" s="234"/>
      <c r="C74" s="234"/>
      <c r="D74" s="271" t="str">
        <f t="shared" si="2"/>
        <v/>
      </c>
    </row>
    <row r="75" ht="31.15" customHeight="1" spans="1:4">
      <c r="A75" s="233" t="s">
        <v>1267</v>
      </c>
      <c r="B75" s="234">
        <f>SUM(B76:B78)</f>
        <v>0</v>
      </c>
      <c r="C75" s="234">
        <f>SUM(C76:C78)</f>
        <v>0</v>
      </c>
      <c r="D75" s="271" t="str">
        <f t="shared" si="2"/>
        <v/>
      </c>
    </row>
    <row r="76" ht="31.15" customHeight="1" spans="1:4">
      <c r="A76" s="233" t="s">
        <v>1239</v>
      </c>
      <c r="B76" s="234"/>
      <c r="C76" s="234"/>
      <c r="D76" s="271" t="str">
        <f t="shared" si="2"/>
        <v/>
      </c>
    </row>
    <row r="77" ht="31.15" customHeight="1" spans="1:4">
      <c r="A77" s="233" t="s">
        <v>1240</v>
      </c>
      <c r="B77" s="234"/>
      <c r="C77" s="234"/>
      <c r="D77" s="271" t="str">
        <f t="shared" si="2"/>
        <v/>
      </c>
    </row>
    <row r="78" ht="31.15" customHeight="1" spans="1:4">
      <c r="A78" s="272" t="s">
        <v>1268</v>
      </c>
      <c r="B78" s="234"/>
      <c r="C78" s="234"/>
      <c r="D78" s="271" t="str">
        <f t="shared" si="2"/>
        <v/>
      </c>
    </row>
    <row r="79" ht="31.15" customHeight="1" spans="1:4">
      <c r="A79" s="233" t="s">
        <v>1269</v>
      </c>
      <c r="B79" s="234">
        <f>SUM(B80:B82)</f>
        <v>0</v>
      </c>
      <c r="C79" s="234">
        <f>SUM(C80:C82)</f>
        <v>0</v>
      </c>
      <c r="D79" s="271" t="str">
        <f t="shared" si="2"/>
        <v/>
      </c>
    </row>
    <row r="80" ht="31.15" customHeight="1" spans="1:4">
      <c r="A80" s="233" t="s">
        <v>1239</v>
      </c>
      <c r="B80" s="234"/>
      <c r="C80" s="234"/>
      <c r="D80" s="271" t="str">
        <f t="shared" si="2"/>
        <v/>
      </c>
    </row>
    <row r="81" ht="31.15" customHeight="1" spans="1:4">
      <c r="A81" s="233" t="s">
        <v>1240</v>
      </c>
      <c r="B81" s="234"/>
      <c r="C81" s="234"/>
      <c r="D81" s="271" t="str">
        <f t="shared" si="2"/>
        <v/>
      </c>
    </row>
    <row r="82" s="222" customFormat="1" ht="31.15" customHeight="1" spans="1:4">
      <c r="A82" s="272" t="s">
        <v>1270</v>
      </c>
      <c r="B82" s="234"/>
      <c r="C82" s="234"/>
      <c r="D82" s="271" t="str">
        <f t="shared" si="2"/>
        <v/>
      </c>
    </row>
    <row r="83" s="222" customFormat="1" ht="31.15" customHeight="1" spans="1:4">
      <c r="A83" s="272" t="s">
        <v>1271</v>
      </c>
      <c r="B83" s="234">
        <f>SUM(B84:B88)</f>
        <v>0</v>
      </c>
      <c r="C83" s="234">
        <f>SUM(C84:C88)</f>
        <v>0</v>
      </c>
      <c r="D83" s="271" t="str">
        <f t="shared" si="2"/>
        <v/>
      </c>
    </row>
    <row r="84" s="222" customFormat="1" ht="31.15" customHeight="1" spans="1:4">
      <c r="A84" s="233" t="s">
        <v>1258</v>
      </c>
      <c r="B84" s="234"/>
      <c r="C84" s="234"/>
      <c r="D84" s="271" t="str">
        <f t="shared" si="2"/>
        <v/>
      </c>
    </row>
    <row r="85" s="222" customFormat="1" ht="31.15" customHeight="1" spans="1:4">
      <c r="A85" s="233" t="s">
        <v>1259</v>
      </c>
      <c r="B85" s="234"/>
      <c r="C85" s="234"/>
      <c r="D85" s="271" t="str">
        <f t="shared" si="2"/>
        <v/>
      </c>
    </row>
    <row r="86" s="222" customFormat="1" ht="31.15" customHeight="1" spans="1:4">
      <c r="A86" s="233" t="s">
        <v>1260</v>
      </c>
      <c r="B86" s="234"/>
      <c r="C86" s="234"/>
      <c r="D86" s="271" t="str">
        <f t="shared" si="2"/>
        <v/>
      </c>
    </row>
    <row r="87" s="222" customFormat="1" ht="31.15" customHeight="1" spans="1:4">
      <c r="A87" s="233" t="s">
        <v>1261</v>
      </c>
      <c r="B87" s="234"/>
      <c r="C87" s="234"/>
      <c r="D87" s="271" t="str">
        <f t="shared" si="2"/>
        <v/>
      </c>
    </row>
    <row r="88" s="222" customFormat="1" ht="31.15" customHeight="1" spans="1:4">
      <c r="A88" s="272" t="s">
        <v>1272</v>
      </c>
      <c r="B88" s="234"/>
      <c r="C88" s="234"/>
      <c r="D88" s="271" t="str">
        <f t="shared" si="2"/>
        <v/>
      </c>
    </row>
    <row r="89" s="222" customFormat="1" ht="31.15" customHeight="1" spans="1:4">
      <c r="A89" s="272" t="s">
        <v>1273</v>
      </c>
      <c r="B89" s="234">
        <f>SUM(B90:B91)</f>
        <v>0</v>
      </c>
      <c r="C89" s="234">
        <f>SUM(C90:C91)</f>
        <v>0</v>
      </c>
      <c r="D89" s="271" t="str">
        <f t="shared" si="2"/>
        <v/>
      </c>
    </row>
    <row r="90" s="222" customFormat="1" ht="31.15" customHeight="1" spans="1:4">
      <c r="A90" s="233" t="s">
        <v>1264</v>
      </c>
      <c r="B90" s="234">
        <v>0</v>
      </c>
      <c r="C90" s="234"/>
      <c r="D90" s="271" t="str">
        <f t="shared" si="2"/>
        <v/>
      </c>
    </row>
    <row r="91" s="222" customFormat="1" ht="31.15" customHeight="1" spans="1:4">
      <c r="A91" s="272" t="s">
        <v>1274</v>
      </c>
      <c r="B91" s="234">
        <v>0</v>
      </c>
      <c r="C91" s="234"/>
      <c r="D91" s="271" t="str">
        <f t="shared" si="2"/>
        <v/>
      </c>
    </row>
    <row r="92" s="222" customFormat="1" ht="31.15" customHeight="1" spans="1:4">
      <c r="A92" s="272" t="s">
        <v>1275</v>
      </c>
      <c r="B92" s="234">
        <f>SUM(B93:B100)</f>
        <v>0</v>
      </c>
      <c r="C92" s="234">
        <f>SUM(C93:C100)</f>
        <v>0</v>
      </c>
      <c r="D92" s="271" t="str">
        <f t="shared" si="2"/>
        <v/>
      </c>
    </row>
    <row r="93" s="222" customFormat="1" ht="31.15" customHeight="1" spans="1:4">
      <c r="A93" s="233" t="s">
        <v>1239</v>
      </c>
      <c r="B93" s="234">
        <v>0</v>
      </c>
      <c r="C93" s="234"/>
      <c r="D93" s="271" t="str">
        <f t="shared" si="2"/>
        <v/>
      </c>
    </row>
    <row r="94" s="222" customFormat="1" ht="31.15" customHeight="1" spans="1:4">
      <c r="A94" s="233" t="s">
        <v>1240</v>
      </c>
      <c r="B94" s="234">
        <v>0</v>
      </c>
      <c r="C94" s="234"/>
      <c r="D94" s="271" t="str">
        <f t="shared" si="2"/>
        <v/>
      </c>
    </row>
    <row r="95" s="222" customFormat="1" ht="31.15" customHeight="1" spans="1:4">
      <c r="A95" s="233" t="s">
        <v>1241</v>
      </c>
      <c r="B95" s="234">
        <v>0</v>
      </c>
      <c r="C95" s="234"/>
      <c r="D95" s="271" t="str">
        <f t="shared" si="2"/>
        <v/>
      </c>
    </row>
    <row r="96" s="222" customFormat="1" ht="31.15" customHeight="1" spans="1:4">
      <c r="A96" s="233" t="s">
        <v>1242</v>
      </c>
      <c r="B96" s="234">
        <v>0</v>
      </c>
      <c r="C96" s="234"/>
      <c r="D96" s="271" t="str">
        <f t="shared" si="2"/>
        <v/>
      </c>
    </row>
    <row r="97" ht="31.15" customHeight="1" spans="1:4">
      <c r="A97" s="233" t="s">
        <v>1245</v>
      </c>
      <c r="B97" s="234">
        <v>0</v>
      </c>
      <c r="C97" s="234"/>
      <c r="D97" s="271" t="str">
        <f t="shared" si="2"/>
        <v/>
      </c>
    </row>
    <row r="98" ht="31.15" customHeight="1" spans="1:4">
      <c r="A98" s="233" t="s">
        <v>1247</v>
      </c>
      <c r="B98" s="234">
        <v>0</v>
      </c>
      <c r="C98" s="234"/>
      <c r="D98" s="271" t="str">
        <f t="shared" si="2"/>
        <v/>
      </c>
    </row>
    <row r="99" ht="31.15" customHeight="1" spans="1:4">
      <c r="A99" s="233" t="s">
        <v>1248</v>
      </c>
      <c r="B99" s="234">
        <v>0</v>
      </c>
      <c r="C99" s="234"/>
      <c r="D99" s="271" t="str">
        <f t="shared" si="2"/>
        <v/>
      </c>
    </row>
    <row r="100" s="222" customFormat="1" ht="31.15" customHeight="1" spans="1:4">
      <c r="A100" s="272" t="s">
        <v>1276</v>
      </c>
      <c r="B100" s="234">
        <v>0</v>
      </c>
      <c r="C100" s="234"/>
      <c r="D100" s="271" t="str">
        <f t="shared" si="2"/>
        <v/>
      </c>
    </row>
    <row r="101" s="222" customFormat="1" ht="31.15" customHeight="1" spans="1:4">
      <c r="A101" s="230" t="s">
        <v>1277</v>
      </c>
      <c r="B101" s="237">
        <f>SUM(B102,B107,B112,B117,B120,)</f>
        <v>87</v>
      </c>
      <c r="C101" s="237">
        <f>SUM(C102,C107,C112,C117,C120,)</f>
        <v>100</v>
      </c>
      <c r="D101" s="255">
        <f t="shared" si="2"/>
        <v>0.149</v>
      </c>
    </row>
    <row r="102" ht="31.15" customHeight="1" spans="1:4">
      <c r="A102" s="233" t="s">
        <v>1278</v>
      </c>
      <c r="B102" s="234">
        <f>SUM(B103:B106)</f>
        <v>87</v>
      </c>
      <c r="C102" s="234">
        <f>SUM(C103:C106)</f>
        <v>100</v>
      </c>
      <c r="D102" s="271">
        <f t="shared" si="2"/>
        <v>0.149</v>
      </c>
    </row>
    <row r="103" s="222" customFormat="1" ht="31.15" customHeight="1" spans="1:4">
      <c r="A103" s="233" t="s">
        <v>1220</v>
      </c>
      <c r="B103" s="234"/>
      <c r="C103" s="234"/>
      <c r="D103" s="271" t="str">
        <f t="shared" si="2"/>
        <v/>
      </c>
    </row>
    <row r="104" s="222" customFormat="1" ht="31.15" customHeight="1" spans="1:4">
      <c r="A104" s="233" t="s">
        <v>1279</v>
      </c>
      <c r="B104" s="234"/>
      <c r="C104" s="234"/>
      <c r="D104" s="271" t="str">
        <f t="shared" si="2"/>
        <v/>
      </c>
    </row>
    <row r="105" s="222" customFormat="1" ht="31.15" customHeight="1" spans="1:4">
      <c r="A105" s="233" t="s">
        <v>1280</v>
      </c>
      <c r="B105" s="234"/>
      <c r="C105" s="234"/>
      <c r="D105" s="271" t="str">
        <f t="shared" si="2"/>
        <v/>
      </c>
    </row>
    <row r="106" s="222" customFormat="1" ht="31.15" customHeight="1" spans="1:4">
      <c r="A106" s="233" t="s">
        <v>1281</v>
      </c>
      <c r="B106" s="234">
        <v>87</v>
      </c>
      <c r="C106" s="234">
        <v>100</v>
      </c>
      <c r="D106" s="271">
        <f t="shared" si="2"/>
        <v>0.149</v>
      </c>
    </row>
    <row r="107" s="222" customFormat="1" ht="31.15" customHeight="1" spans="1:4">
      <c r="A107" s="233" t="s">
        <v>1282</v>
      </c>
      <c r="B107" s="234">
        <f>SUM(B108:B111)</f>
        <v>0</v>
      </c>
      <c r="C107" s="234">
        <f>SUM(C108:C111)</f>
        <v>0</v>
      </c>
      <c r="D107" s="271" t="str">
        <f t="shared" si="2"/>
        <v/>
      </c>
    </row>
    <row r="108" ht="31.15" customHeight="1" spans="1:4">
      <c r="A108" s="233" t="s">
        <v>1220</v>
      </c>
      <c r="B108" s="234">
        <v>0</v>
      </c>
      <c r="C108" s="234">
        <v>0</v>
      </c>
      <c r="D108" s="271" t="str">
        <f t="shared" si="2"/>
        <v/>
      </c>
    </row>
    <row r="109" s="222" customFormat="1" ht="31.15" customHeight="1" spans="1:4">
      <c r="A109" s="233" t="s">
        <v>1279</v>
      </c>
      <c r="B109" s="234">
        <v>0</v>
      </c>
      <c r="C109" s="234">
        <v>0</v>
      </c>
      <c r="D109" s="271" t="str">
        <f t="shared" si="2"/>
        <v/>
      </c>
    </row>
    <row r="110" s="222" customFormat="1" ht="31.15" customHeight="1" spans="1:4">
      <c r="A110" s="233" t="s">
        <v>1283</v>
      </c>
      <c r="B110" s="234">
        <v>0</v>
      </c>
      <c r="C110" s="234">
        <v>0</v>
      </c>
      <c r="D110" s="271" t="str">
        <f t="shared" si="2"/>
        <v/>
      </c>
    </row>
    <row r="111" s="222" customFormat="1" ht="31.15" customHeight="1" spans="1:4">
      <c r="A111" s="233" t="s">
        <v>1284</v>
      </c>
      <c r="B111" s="234">
        <v>0</v>
      </c>
      <c r="C111" s="234">
        <v>0</v>
      </c>
      <c r="D111" s="271" t="str">
        <f t="shared" si="2"/>
        <v/>
      </c>
    </row>
    <row r="112" ht="31.15" customHeight="1" spans="1:4">
      <c r="A112" s="233" t="s">
        <v>1285</v>
      </c>
      <c r="B112" s="234">
        <f>SUM(B113:B116)</f>
        <v>0</v>
      </c>
      <c r="C112" s="234">
        <f>SUM(C113:C116)</f>
        <v>0</v>
      </c>
      <c r="D112" s="271" t="str">
        <f t="shared" si="2"/>
        <v/>
      </c>
    </row>
    <row r="113" s="222" customFormat="1" ht="31.15" customHeight="1" spans="1:4">
      <c r="A113" s="233" t="s">
        <v>1286</v>
      </c>
      <c r="B113" s="234">
        <v>0</v>
      </c>
      <c r="C113" s="234">
        <v>0</v>
      </c>
      <c r="D113" s="271" t="str">
        <f t="shared" si="2"/>
        <v/>
      </c>
    </row>
    <row r="114" s="222" customFormat="1" ht="31.15" customHeight="1" spans="1:4">
      <c r="A114" s="233" t="s">
        <v>1287</v>
      </c>
      <c r="B114" s="234">
        <v>0</v>
      </c>
      <c r="C114" s="234">
        <v>0</v>
      </c>
      <c r="D114" s="271" t="str">
        <f t="shared" si="2"/>
        <v/>
      </c>
    </row>
    <row r="115" s="222" customFormat="1" ht="31.15" customHeight="1" spans="1:4">
      <c r="A115" s="233" t="s">
        <v>1288</v>
      </c>
      <c r="B115" s="234">
        <v>0</v>
      </c>
      <c r="C115" s="234">
        <v>0</v>
      </c>
      <c r="D115" s="271" t="str">
        <f t="shared" si="2"/>
        <v/>
      </c>
    </row>
    <row r="116" ht="31.15" customHeight="1" spans="1:4">
      <c r="A116" s="233" t="s">
        <v>1289</v>
      </c>
      <c r="B116" s="234"/>
      <c r="C116" s="234"/>
      <c r="D116" s="271" t="str">
        <f t="shared" si="2"/>
        <v/>
      </c>
    </row>
    <row r="117" s="222" customFormat="1" ht="31.15" customHeight="1" spans="1:4">
      <c r="A117" s="272" t="s">
        <v>1290</v>
      </c>
      <c r="B117" s="234">
        <f>SUM(B118:B119)</f>
        <v>0</v>
      </c>
      <c r="C117" s="234">
        <f>SUM(C118:C119)</f>
        <v>0</v>
      </c>
      <c r="D117" s="271" t="str">
        <f t="shared" si="2"/>
        <v/>
      </c>
    </row>
    <row r="118" s="222" customFormat="1" ht="31.15" customHeight="1" spans="1:4">
      <c r="A118" s="233" t="s">
        <v>1220</v>
      </c>
      <c r="B118" s="234">
        <v>0</v>
      </c>
      <c r="C118" s="234">
        <v>0</v>
      </c>
      <c r="D118" s="271" t="str">
        <f t="shared" si="2"/>
        <v/>
      </c>
    </row>
    <row r="119" ht="31.15" customHeight="1" spans="1:4">
      <c r="A119" s="272" t="s">
        <v>1291</v>
      </c>
      <c r="B119" s="234"/>
      <c r="C119" s="234">
        <v>0</v>
      </c>
      <c r="D119" s="271" t="str">
        <f t="shared" si="2"/>
        <v/>
      </c>
    </row>
    <row r="120" s="222" customFormat="1" ht="31.15" customHeight="1" spans="1:4">
      <c r="A120" s="272" t="s">
        <v>1292</v>
      </c>
      <c r="B120" s="234">
        <f>SUM(B121:B124)</f>
        <v>0</v>
      </c>
      <c r="C120" s="234">
        <f>SUM(C121:C124)</f>
        <v>0</v>
      </c>
      <c r="D120" s="271" t="str">
        <f t="shared" si="2"/>
        <v/>
      </c>
    </row>
    <row r="121" ht="31.15" customHeight="1" spans="1:4">
      <c r="A121" s="233" t="s">
        <v>1286</v>
      </c>
      <c r="B121" s="234">
        <v>0</v>
      </c>
      <c r="C121" s="234">
        <v>0</v>
      </c>
      <c r="D121" s="271" t="str">
        <f t="shared" si="2"/>
        <v/>
      </c>
    </row>
    <row r="122" s="222" customFormat="1" ht="31.15" customHeight="1" spans="1:4">
      <c r="A122" s="233" t="s">
        <v>1293</v>
      </c>
      <c r="B122" s="234">
        <v>0</v>
      </c>
      <c r="C122" s="234">
        <v>0</v>
      </c>
      <c r="D122" s="271" t="str">
        <f t="shared" si="2"/>
        <v/>
      </c>
    </row>
    <row r="123" s="222" customFormat="1" ht="31.15" customHeight="1" spans="1:4">
      <c r="A123" s="233" t="s">
        <v>1288</v>
      </c>
      <c r="B123" s="234">
        <v>0</v>
      </c>
      <c r="C123" s="234">
        <v>0</v>
      </c>
      <c r="D123" s="271" t="str">
        <f t="shared" si="2"/>
        <v/>
      </c>
    </row>
    <row r="124" s="222" customFormat="1" ht="31.15" customHeight="1" spans="1:4">
      <c r="A124" s="272" t="s">
        <v>1294</v>
      </c>
      <c r="B124" s="234">
        <v>0</v>
      </c>
      <c r="C124" s="234">
        <v>0</v>
      </c>
      <c r="D124" s="271" t="str">
        <f t="shared" si="2"/>
        <v/>
      </c>
    </row>
    <row r="125" s="222" customFormat="1" ht="31.15" customHeight="1" spans="1:4">
      <c r="A125" s="230" t="s">
        <v>1295</v>
      </c>
      <c r="B125" s="237"/>
      <c r="C125" s="237"/>
      <c r="D125" s="255" t="str">
        <f t="shared" si="2"/>
        <v/>
      </c>
    </row>
    <row r="126" s="222" customFormat="1" ht="31.15" customHeight="1" spans="1:4">
      <c r="A126" s="272" t="s">
        <v>1296</v>
      </c>
      <c r="B126" s="234">
        <f>SUM(B127:B130)</f>
        <v>0</v>
      </c>
      <c r="C126" s="234">
        <f>SUM(C127:C130)</f>
        <v>0</v>
      </c>
      <c r="D126" s="271" t="str">
        <f t="shared" si="2"/>
        <v/>
      </c>
    </row>
    <row r="127" ht="31.15" customHeight="1" spans="1:4">
      <c r="A127" s="233" t="s">
        <v>1297</v>
      </c>
      <c r="B127" s="234">
        <v>0</v>
      </c>
      <c r="C127" s="234">
        <v>0</v>
      </c>
      <c r="D127" s="271" t="str">
        <f t="shared" si="2"/>
        <v/>
      </c>
    </row>
    <row r="128" s="222" customFormat="1" ht="31.15" customHeight="1" spans="1:4">
      <c r="A128" s="233" t="s">
        <v>1298</v>
      </c>
      <c r="B128" s="234">
        <v>0</v>
      </c>
      <c r="C128" s="234">
        <v>0</v>
      </c>
      <c r="D128" s="271" t="str">
        <f t="shared" si="2"/>
        <v/>
      </c>
    </row>
    <row r="129" s="222" customFormat="1" ht="31.15" customHeight="1" spans="1:4">
      <c r="A129" s="233" t="s">
        <v>1299</v>
      </c>
      <c r="B129" s="234">
        <v>0</v>
      </c>
      <c r="C129" s="234">
        <v>0</v>
      </c>
      <c r="D129" s="271" t="str">
        <f t="shared" si="2"/>
        <v/>
      </c>
    </row>
    <row r="130" s="222" customFormat="1" ht="31.15" customHeight="1" spans="1:4">
      <c r="A130" s="272" t="s">
        <v>1300</v>
      </c>
      <c r="B130" s="234">
        <v>0</v>
      </c>
      <c r="C130" s="234">
        <v>0</v>
      </c>
      <c r="D130" s="271" t="str">
        <f t="shared" si="2"/>
        <v/>
      </c>
    </row>
    <row r="131" ht="31.15" customHeight="1" spans="1:4">
      <c r="A131" s="233" t="s">
        <v>1301</v>
      </c>
      <c r="B131" s="234">
        <f>SUM(B132:B135)</f>
        <v>0</v>
      </c>
      <c r="C131" s="234">
        <f>SUM(C132:C135)</f>
        <v>0</v>
      </c>
      <c r="D131" s="271" t="str">
        <f t="shared" si="2"/>
        <v/>
      </c>
    </row>
    <row r="132" ht="31.15" customHeight="1" spans="1:4">
      <c r="A132" s="233" t="s">
        <v>1299</v>
      </c>
      <c r="B132" s="234">
        <v>0</v>
      </c>
      <c r="C132" s="234">
        <v>0</v>
      </c>
      <c r="D132" s="271" t="str">
        <f t="shared" si="2"/>
        <v/>
      </c>
    </row>
    <row r="133" s="222" customFormat="1" ht="31.15" customHeight="1" spans="1:4">
      <c r="A133" s="233" t="s">
        <v>1302</v>
      </c>
      <c r="B133" s="234">
        <v>0</v>
      </c>
      <c r="C133" s="234">
        <v>0</v>
      </c>
      <c r="D133" s="271" t="str">
        <f t="shared" si="2"/>
        <v/>
      </c>
    </row>
    <row r="134" ht="31.15" customHeight="1" spans="1:4">
      <c r="A134" s="233" t="s">
        <v>1303</v>
      </c>
      <c r="B134" s="234">
        <v>0</v>
      </c>
      <c r="C134" s="234">
        <v>0</v>
      </c>
      <c r="D134" s="271" t="str">
        <f t="shared" si="2"/>
        <v/>
      </c>
    </row>
    <row r="135" ht="33" customHeight="1" spans="1:4">
      <c r="A135" s="233" t="s">
        <v>1304</v>
      </c>
      <c r="B135" s="234">
        <v>0</v>
      </c>
      <c r="C135" s="234">
        <v>0</v>
      </c>
      <c r="D135" s="271" t="str">
        <f t="shared" si="2"/>
        <v/>
      </c>
    </row>
    <row r="136" s="222" customFormat="1" ht="31.15" customHeight="1" spans="1:4">
      <c r="A136" s="233" t="s">
        <v>1305</v>
      </c>
      <c r="B136" s="234">
        <f>SUM(B137:B140)</f>
        <v>0</v>
      </c>
      <c r="C136" s="234">
        <f>SUM(C137:C140)</f>
        <v>0</v>
      </c>
      <c r="D136" s="271" t="str">
        <f t="shared" ref="D136:D199" si="3">IF(B136&gt;0,C136/B136-1,IF(B136&lt;0,-(C136/B136-1),""))</f>
        <v/>
      </c>
    </row>
    <row r="137" s="222" customFormat="1" ht="31.15" customHeight="1" spans="1:4">
      <c r="A137" s="233" t="s">
        <v>1306</v>
      </c>
      <c r="B137" s="234"/>
      <c r="C137" s="234"/>
      <c r="D137" s="271" t="str">
        <f t="shared" si="3"/>
        <v/>
      </c>
    </row>
    <row r="138" s="222" customFormat="1" ht="31.15" customHeight="1" spans="1:4">
      <c r="A138" s="233" t="s">
        <v>1307</v>
      </c>
      <c r="B138" s="234"/>
      <c r="C138" s="234"/>
      <c r="D138" s="271" t="str">
        <f t="shared" si="3"/>
        <v/>
      </c>
    </row>
    <row r="139" s="222" customFormat="1" ht="31.15" customHeight="1" spans="1:4">
      <c r="A139" s="233" t="s">
        <v>1308</v>
      </c>
      <c r="B139" s="234"/>
      <c r="C139" s="234"/>
      <c r="D139" s="271" t="str">
        <f t="shared" si="3"/>
        <v/>
      </c>
    </row>
    <row r="140" s="222" customFormat="1" ht="31.15" customHeight="1" spans="1:4">
      <c r="A140" s="233" t="s">
        <v>1309</v>
      </c>
      <c r="B140" s="234"/>
      <c r="C140" s="234"/>
      <c r="D140" s="271" t="str">
        <f t="shared" si="3"/>
        <v/>
      </c>
    </row>
    <row r="141" s="222" customFormat="1" ht="31.15" customHeight="1" spans="1:4">
      <c r="A141" s="233" t="s">
        <v>1310</v>
      </c>
      <c r="B141" s="234">
        <f>SUM(B142:B149)</f>
        <v>0</v>
      </c>
      <c r="C141" s="234">
        <f>SUM(C142:C149)</f>
        <v>0</v>
      </c>
      <c r="D141" s="271" t="str">
        <f t="shared" si="3"/>
        <v/>
      </c>
    </row>
    <row r="142" s="222" customFormat="1" ht="31.15" customHeight="1" spans="1:4">
      <c r="A142" s="233" t="s">
        <v>1311</v>
      </c>
      <c r="B142" s="234">
        <v>0</v>
      </c>
      <c r="C142" s="234">
        <v>0</v>
      </c>
      <c r="D142" s="271" t="str">
        <f t="shared" si="3"/>
        <v/>
      </c>
    </row>
    <row r="143" s="222" customFormat="1" ht="31.15" customHeight="1" spans="1:4">
      <c r="A143" s="233" t="s">
        <v>1312</v>
      </c>
      <c r="B143" s="234">
        <v>0</v>
      </c>
      <c r="C143" s="234">
        <v>0</v>
      </c>
      <c r="D143" s="271" t="str">
        <f t="shared" si="3"/>
        <v/>
      </c>
    </row>
    <row r="144" s="222" customFormat="1" ht="31.15" customHeight="1" spans="1:4">
      <c r="A144" s="233" t="s">
        <v>1313</v>
      </c>
      <c r="B144" s="234">
        <v>0</v>
      </c>
      <c r="C144" s="234">
        <v>0</v>
      </c>
      <c r="D144" s="271" t="str">
        <f t="shared" si="3"/>
        <v/>
      </c>
    </row>
    <row r="145" s="222" customFormat="1" ht="31.15" customHeight="1" spans="1:4">
      <c r="A145" s="233" t="s">
        <v>1314</v>
      </c>
      <c r="B145" s="234">
        <v>0</v>
      </c>
      <c r="C145" s="234">
        <v>0</v>
      </c>
      <c r="D145" s="271" t="str">
        <f t="shared" si="3"/>
        <v/>
      </c>
    </row>
    <row r="146" s="222" customFormat="1" ht="31.15" customHeight="1" spans="1:4">
      <c r="A146" s="233" t="s">
        <v>1315</v>
      </c>
      <c r="B146" s="234">
        <v>0</v>
      </c>
      <c r="C146" s="234">
        <v>0</v>
      </c>
      <c r="D146" s="271" t="str">
        <f t="shared" si="3"/>
        <v/>
      </c>
    </row>
    <row r="147" s="222" customFormat="1" ht="31.15" customHeight="1" spans="1:4">
      <c r="A147" s="233" t="s">
        <v>1316</v>
      </c>
      <c r="B147" s="234">
        <v>0</v>
      </c>
      <c r="C147" s="234">
        <v>0</v>
      </c>
      <c r="D147" s="271" t="str">
        <f t="shared" si="3"/>
        <v/>
      </c>
    </row>
    <row r="148" s="222" customFormat="1" ht="31.15" customHeight="1" spans="1:4">
      <c r="A148" s="233" t="s">
        <v>1317</v>
      </c>
      <c r="B148" s="234">
        <v>0</v>
      </c>
      <c r="C148" s="234">
        <v>0</v>
      </c>
      <c r="D148" s="271" t="str">
        <f t="shared" si="3"/>
        <v/>
      </c>
    </row>
    <row r="149" s="222" customFormat="1" ht="31.15" customHeight="1" spans="1:4">
      <c r="A149" s="233" t="s">
        <v>1318</v>
      </c>
      <c r="B149" s="234">
        <v>0</v>
      </c>
      <c r="C149" s="234"/>
      <c r="D149" s="271" t="str">
        <f t="shared" si="3"/>
        <v/>
      </c>
    </row>
    <row r="150" s="222" customFormat="1" ht="31.15" customHeight="1" spans="1:4">
      <c r="A150" s="233" t="s">
        <v>1319</v>
      </c>
      <c r="B150" s="234">
        <f>SUM(B151:B156)</f>
        <v>0</v>
      </c>
      <c r="C150" s="234">
        <f>SUM(C151:C156)</f>
        <v>0</v>
      </c>
      <c r="D150" s="271" t="str">
        <f t="shared" si="3"/>
        <v/>
      </c>
    </row>
    <row r="151" s="222" customFormat="1" ht="31.15" customHeight="1" spans="1:4">
      <c r="A151" s="233" t="s">
        <v>1320</v>
      </c>
      <c r="B151" s="234">
        <v>0</v>
      </c>
      <c r="C151" s="234">
        <v>0</v>
      </c>
      <c r="D151" s="271" t="str">
        <f t="shared" si="3"/>
        <v/>
      </c>
    </row>
    <row r="152" s="222" customFormat="1" ht="31.15" customHeight="1" spans="1:4">
      <c r="A152" s="233" t="s">
        <v>1321</v>
      </c>
      <c r="B152" s="234">
        <v>0</v>
      </c>
      <c r="C152" s="234">
        <v>0</v>
      </c>
      <c r="D152" s="271" t="str">
        <f t="shared" si="3"/>
        <v/>
      </c>
    </row>
    <row r="153" ht="31.15" customHeight="1" spans="1:4">
      <c r="A153" s="233" t="s">
        <v>1322</v>
      </c>
      <c r="B153" s="234">
        <v>0</v>
      </c>
      <c r="C153" s="234">
        <v>0</v>
      </c>
      <c r="D153" s="271" t="str">
        <f t="shared" si="3"/>
        <v/>
      </c>
    </row>
    <row r="154" ht="31.15" customHeight="1" spans="1:4">
      <c r="A154" s="233" t="s">
        <v>1323</v>
      </c>
      <c r="B154" s="234">
        <v>0</v>
      </c>
      <c r="C154" s="234">
        <v>0</v>
      </c>
      <c r="D154" s="271" t="str">
        <f t="shared" si="3"/>
        <v/>
      </c>
    </row>
    <row r="155" s="222" customFormat="1" ht="31.15" customHeight="1" spans="1:4">
      <c r="A155" s="233" t="s">
        <v>1324</v>
      </c>
      <c r="B155" s="234">
        <v>0</v>
      </c>
      <c r="C155" s="234">
        <v>0</v>
      </c>
      <c r="D155" s="271" t="str">
        <f t="shared" si="3"/>
        <v/>
      </c>
    </row>
    <row r="156" ht="31.15" customHeight="1" spans="1:4">
      <c r="A156" s="233" t="s">
        <v>1325</v>
      </c>
      <c r="B156" s="234">
        <v>0</v>
      </c>
      <c r="C156" s="234">
        <v>0</v>
      </c>
      <c r="D156" s="271" t="str">
        <f t="shared" si="3"/>
        <v/>
      </c>
    </row>
    <row r="157" ht="31.15" customHeight="1" spans="1:4">
      <c r="A157" s="233" t="s">
        <v>1326</v>
      </c>
      <c r="B157" s="234">
        <f>SUM(B158:B165)</f>
        <v>0</v>
      </c>
      <c r="C157" s="234">
        <f>SUM(C158:C165)</f>
        <v>0</v>
      </c>
      <c r="D157" s="271" t="str">
        <f t="shared" si="3"/>
        <v/>
      </c>
    </row>
    <row r="158" s="222" customFormat="1" ht="31.15" customHeight="1" spans="1:4">
      <c r="A158" s="233" t="s">
        <v>1327</v>
      </c>
      <c r="B158" s="234"/>
      <c r="C158" s="234"/>
      <c r="D158" s="271" t="str">
        <f t="shared" si="3"/>
        <v/>
      </c>
    </row>
    <row r="159" s="222" customFormat="1" ht="31.15" customHeight="1" spans="1:4">
      <c r="A159" s="233" t="s">
        <v>1328</v>
      </c>
      <c r="B159" s="234"/>
      <c r="C159" s="234"/>
      <c r="D159" s="271" t="str">
        <f t="shared" si="3"/>
        <v/>
      </c>
    </row>
    <row r="160" s="222" customFormat="1" ht="31.15" customHeight="1" spans="1:4">
      <c r="A160" s="233" t="s">
        <v>1329</v>
      </c>
      <c r="B160" s="234"/>
      <c r="C160" s="234"/>
      <c r="D160" s="271" t="str">
        <f t="shared" si="3"/>
        <v/>
      </c>
    </row>
    <row r="161" s="222" customFormat="1" ht="31.15" customHeight="1" spans="1:4">
      <c r="A161" s="233" t="s">
        <v>1330</v>
      </c>
      <c r="B161" s="234"/>
      <c r="C161" s="234"/>
      <c r="D161" s="271" t="str">
        <f t="shared" si="3"/>
        <v/>
      </c>
    </row>
    <row r="162" s="222" customFormat="1" ht="31.15" customHeight="1" spans="1:4">
      <c r="A162" s="233" t="s">
        <v>1331</v>
      </c>
      <c r="B162" s="234"/>
      <c r="C162" s="234"/>
      <c r="D162" s="271" t="str">
        <f t="shared" si="3"/>
        <v/>
      </c>
    </row>
    <row r="163" s="222" customFormat="1" ht="31.15" customHeight="1" spans="1:4">
      <c r="A163" s="233" t="s">
        <v>1332</v>
      </c>
      <c r="B163" s="234"/>
      <c r="C163" s="234"/>
      <c r="D163" s="271" t="str">
        <f t="shared" si="3"/>
        <v/>
      </c>
    </row>
    <row r="164" s="222" customFormat="1" ht="31.15" customHeight="1" spans="1:4">
      <c r="A164" s="233" t="s">
        <v>1333</v>
      </c>
      <c r="B164" s="234"/>
      <c r="C164" s="234"/>
      <c r="D164" s="271" t="str">
        <f t="shared" si="3"/>
        <v/>
      </c>
    </row>
    <row r="165" ht="31.15" customHeight="1" spans="1:4">
      <c r="A165" s="233" t="s">
        <v>1334</v>
      </c>
      <c r="B165" s="234"/>
      <c r="C165" s="234"/>
      <c r="D165" s="271" t="str">
        <f t="shared" si="3"/>
        <v/>
      </c>
    </row>
    <row r="166" ht="31.15" customHeight="1" spans="1:4">
      <c r="A166" s="272" t="s">
        <v>1335</v>
      </c>
      <c r="B166" s="234">
        <f>SUM(B167:B168)</f>
        <v>0</v>
      </c>
      <c r="C166" s="234">
        <f>SUM(C167:C168)</f>
        <v>0</v>
      </c>
      <c r="D166" s="271" t="str">
        <f t="shared" si="3"/>
        <v/>
      </c>
    </row>
    <row r="167" s="222" customFormat="1" ht="31.15" customHeight="1" spans="1:4">
      <c r="A167" s="233" t="s">
        <v>1297</v>
      </c>
      <c r="B167" s="234">
        <v>0</v>
      </c>
      <c r="C167" s="234">
        <v>0</v>
      </c>
      <c r="D167" s="271" t="str">
        <f t="shared" si="3"/>
        <v/>
      </c>
    </row>
    <row r="168" s="222" customFormat="1" ht="31.15" customHeight="1" spans="1:4">
      <c r="A168" s="272" t="s">
        <v>1336</v>
      </c>
      <c r="B168" s="234">
        <v>0</v>
      </c>
      <c r="C168" s="234">
        <v>0</v>
      </c>
      <c r="D168" s="271" t="str">
        <f t="shared" si="3"/>
        <v/>
      </c>
    </row>
    <row r="169" s="222" customFormat="1" ht="31.15" customHeight="1" spans="1:4">
      <c r="A169" s="233" t="s">
        <v>1337</v>
      </c>
      <c r="B169" s="234">
        <f>SUM(B170:B171)</f>
        <v>0</v>
      </c>
      <c r="C169" s="234">
        <f>SUM(C170:C171)</f>
        <v>0</v>
      </c>
      <c r="D169" s="271" t="str">
        <f t="shared" si="3"/>
        <v/>
      </c>
    </row>
    <row r="170" s="222" customFormat="1" ht="31.15" customHeight="1" spans="1:4">
      <c r="A170" s="233" t="s">
        <v>1297</v>
      </c>
      <c r="B170" s="234"/>
      <c r="C170" s="234"/>
      <c r="D170" s="271" t="str">
        <f t="shared" si="3"/>
        <v/>
      </c>
    </row>
    <row r="171" s="222" customFormat="1" ht="31.15" customHeight="1" spans="1:4">
      <c r="A171" s="272" t="s">
        <v>1338</v>
      </c>
      <c r="B171" s="234"/>
      <c r="C171" s="234"/>
      <c r="D171" s="271" t="str">
        <f t="shared" si="3"/>
        <v/>
      </c>
    </row>
    <row r="172" s="222" customFormat="1" ht="31.15" customHeight="1" spans="1:4">
      <c r="A172" s="233" t="s">
        <v>1339</v>
      </c>
      <c r="B172" s="234">
        <v>0</v>
      </c>
      <c r="C172" s="234">
        <v>0</v>
      </c>
      <c r="D172" s="271" t="str">
        <f t="shared" si="3"/>
        <v/>
      </c>
    </row>
    <row r="173" ht="31.15" customHeight="1" spans="1:4">
      <c r="A173" s="233" t="s">
        <v>1340</v>
      </c>
      <c r="B173" s="234">
        <f>SUM(B174:B176)</f>
        <v>0</v>
      </c>
      <c r="C173" s="234">
        <f>SUM(C174:C176)</f>
        <v>0</v>
      </c>
      <c r="D173" s="271" t="str">
        <f t="shared" si="3"/>
        <v/>
      </c>
    </row>
    <row r="174" ht="31.15" customHeight="1" spans="1:4">
      <c r="A174" s="233" t="s">
        <v>1306</v>
      </c>
      <c r="B174" s="234">
        <v>0</v>
      </c>
      <c r="C174" s="234">
        <v>0</v>
      </c>
      <c r="D174" s="271" t="str">
        <f t="shared" si="3"/>
        <v/>
      </c>
    </row>
    <row r="175" ht="31.15" customHeight="1" spans="1:4">
      <c r="A175" s="233" t="s">
        <v>1308</v>
      </c>
      <c r="B175" s="234">
        <v>0</v>
      </c>
      <c r="C175" s="234">
        <v>0</v>
      </c>
      <c r="D175" s="271" t="str">
        <f t="shared" si="3"/>
        <v/>
      </c>
    </row>
    <row r="176" s="222" customFormat="1" ht="31.15" customHeight="1" spans="1:4">
      <c r="A176" s="272" t="s">
        <v>1341</v>
      </c>
      <c r="B176" s="234">
        <v>0</v>
      </c>
      <c r="C176" s="234">
        <v>0</v>
      </c>
      <c r="D176" s="271" t="str">
        <f t="shared" si="3"/>
        <v/>
      </c>
    </row>
    <row r="177" ht="31.15" customHeight="1" spans="1:4">
      <c r="A177" s="230" t="s">
        <v>1342</v>
      </c>
      <c r="B177" s="237">
        <f>SUM(B178)</f>
        <v>0</v>
      </c>
      <c r="C177" s="237">
        <f>SUM(C178)</f>
        <v>0</v>
      </c>
      <c r="D177" s="255" t="str">
        <f t="shared" si="3"/>
        <v/>
      </c>
    </row>
    <row r="178" ht="31.15" customHeight="1" spans="1:4">
      <c r="A178" s="233" t="s">
        <v>1343</v>
      </c>
      <c r="B178" s="234">
        <f>SUM(B179:B180)</f>
        <v>0</v>
      </c>
      <c r="C178" s="234">
        <f>SUM(C179:C180)</f>
        <v>0</v>
      </c>
      <c r="D178" s="271" t="str">
        <f t="shared" si="3"/>
        <v/>
      </c>
    </row>
    <row r="179" ht="31.15" customHeight="1" spans="1:4">
      <c r="A179" s="233" t="s">
        <v>1344</v>
      </c>
      <c r="B179" s="234"/>
      <c r="C179" s="234"/>
      <c r="D179" s="271" t="str">
        <f t="shared" si="3"/>
        <v/>
      </c>
    </row>
    <row r="180" s="222" customFormat="1" ht="31.15" customHeight="1" spans="1:4">
      <c r="A180" s="233" t="s">
        <v>1345</v>
      </c>
      <c r="B180" s="234"/>
      <c r="C180" s="234"/>
      <c r="D180" s="271" t="str">
        <f t="shared" si="3"/>
        <v/>
      </c>
    </row>
    <row r="181" s="222" customFormat="1" ht="31.15" customHeight="1" spans="1:4">
      <c r="A181" s="230" t="s">
        <v>1346</v>
      </c>
      <c r="B181" s="237">
        <f>SUM(B182,B186,B195,)</f>
        <v>38055</v>
      </c>
      <c r="C181" s="237">
        <f>SUM(C182,C186,C195,)</f>
        <v>537</v>
      </c>
      <c r="D181" s="255">
        <f t="shared" si="3"/>
        <v>-0.986</v>
      </c>
    </row>
    <row r="182" ht="31.15" customHeight="1" spans="1:4">
      <c r="A182" s="272" t="s">
        <v>1347</v>
      </c>
      <c r="B182" s="234">
        <f>SUM(B183:B185)</f>
        <v>37600</v>
      </c>
      <c r="C182" s="234">
        <f>SUM(C183:C185)</f>
        <v>0</v>
      </c>
      <c r="D182" s="271">
        <f t="shared" si="3"/>
        <v>-1</v>
      </c>
    </row>
    <row r="183" ht="31.15" customHeight="1" spans="1:4">
      <c r="A183" s="233" t="s">
        <v>1348</v>
      </c>
      <c r="B183" s="234"/>
      <c r="C183" s="234"/>
      <c r="D183" s="271" t="str">
        <f t="shared" si="3"/>
        <v/>
      </c>
    </row>
    <row r="184" s="222" customFormat="1" ht="31.15" customHeight="1" spans="1:4">
      <c r="A184" s="272" t="s">
        <v>1349</v>
      </c>
      <c r="B184" s="234">
        <v>37600</v>
      </c>
      <c r="C184" s="234"/>
      <c r="D184" s="271">
        <f t="shared" si="3"/>
        <v>-1</v>
      </c>
    </row>
    <row r="185" s="222" customFormat="1" ht="31.15" customHeight="1" spans="1:4">
      <c r="A185" s="233" t="s">
        <v>1350</v>
      </c>
      <c r="B185" s="234"/>
      <c r="C185" s="234"/>
      <c r="D185" s="271" t="str">
        <f t="shared" si="3"/>
        <v/>
      </c>
    </row>
    <row r="186" ht="31.15" customHeight="1" spans="1:4">
      <c r="A186" s="233" t="s">
        <v>1351</v>
      </c>
      <c r="B186" s="234">
        <f>SUM(B187:B194)</f>
        <v>2</v>
      </c>
      <c r="C186" s="234">
        <f>SUM(C187:C194)</f>
        <v>5</v>
      </c>
      <c r="D186" s="271">
        <f t="shared" si="3"/>
        <v>1.5</v>
      </c>
    </row>
    <row r="187" s="222" customFormat="1" ht="31.15" customHeight="1" spans="1:4">
      <c r="A187" s="233" t="s">
        <v>1352</v>
      </c>
      <c r="B187" s="234"/>
      <c r="C187" s="234"/>
      <c r="D187" s="271" t="str">
        <f t="shared" si="3"/>
        <v/>
      </c>
    </row>
    <row r="188" ht="31.15" customHeight="1" spans="1:4">
      <c r="A188" s="233" t="s">
        <v>1353</v>
      </c>
      <c r="B188" s="234"/>
      <c r="C188" s="234"/>
      <c r="D188" s="271" t="str">
        <f t="shared" si="3"/>
        <v/>
      </c>
    </row>
    <row r="189" ht="31.15" customHeight="1" spans="1:4">
      <c r="A189" s="233" t="s">
        <v>1354</v>
      </c>
      <c r="B189" s="234">
        <v>2</v>
      </c>
      <c r="C189" s="234">
        <v>5</v>
      </c>
      <c r="D189" s="271">
        <f t="shared" si="3"/>
        <v>1.5</v>
      </c>
    </row>
    <row r="190" ht="31.15" customHeight="1" spans="1:4">
      <c r="A190" s="233" t="s">
        <v>1355</v>
      </c>
      <c r="B190" s="234"/>
      <c r="C190" s="234"/>
      <c r="D190" s="271" t="str">
        <f t="shared" si="3"/>
        <v/>
      </c>
    </row>
    <row r="191" ht="31.15" customHeight="1" spans="1:4">
      <c r="A191" s="233" t="s">
        <v>1356</v>
      </c>
      <c r="B191" s="234"/>
      <c r="C191" s="234"/>
      <c r="D191" s="271" t="str">
        <f t="shared" si="3"/>
        <v/>
      </c>
    </row>
    <row r="192" ht="31.15" customHeight="1" spans="1:4">
      <c r="A192" s="233" t="s">
        <v>1357</v>
      </c>
      <c r="B192" s="234"/>
      <c r="C192" s="234"/>
      <c r="D192" s="271" t="str">
        <f t="shared" si="3"/>
        <v/>
      </c>
    </row>
    <row r="193" s="222" customFormat="1" ht="31.15" customHeight="1" spans="1:4">
      <c r="A193" s="233" t="s">
        <v>1358</v>
      </c>
      <c r="B193" s="234"/>
      <c r="C193" s="234"/>
      <c r="D193" s="271" t="str">
        <f t="shared" si="3"/>
        <v/>
      </c>
    </row>
    <row r="194" ht="31.15" customHeight="1" spans="1:4">
      <c r="A194" s="272" t="s">
        <v>1359</v>
      </c>
      <c r="B194" s="234"/>
      <c r="C194" s="234"/>
      <c r="D194" s="271" t="str">
        <f t="shared" si="3"/>
        <v/>
      </c>
    </row>
    <row r="195" ht="31.15" customHeight="1" spans="1:4">
      <c r="A195" s="233" t="s">
        <v>1360</v>
      </c>
      <c r="B195" s="234">
        <f>SUM(B196:B206)</f>
        <v>453</v>
      </c>
      <c r="C195" s="234">
        <f>SUM(C196:C206)</f>
        <v>532</v>
      </c>
      <c r="D195" s="271">
        <f t="shared" si="3"/>
        <v>0.174</v>
      </c>
    </row>
    <row r="196" ht="31.15" customHeight="1" spans="1:4">
      <c r="A196" s="272" t="s">
        <v>1361</v>
      </c>
      <c r="B196" s="234"/>
      <c r="C196" s="234"/>
      <c r="D196" s="271" t="str">
        <f t="shared" si="3"/>
        <v/>
      </c>
    </row>
    <row r="197" s="222" customFormat="1" ht="31.15" customHeight="1" spans="1:4">
      <c r="A197" s="233" t="s">
        <v>1362</v>
      </c>
      <c r="B197" s="234">
        <v>211</v>
      </c>
      <c r="C197" s="234">
        <v>211</v>
      </c>
      <c r="D197" s="271">
        <f t="shared" si="3"/>
        <v>0</v>
      </c>
    </row>
    <row r="198" ht="31.15" customHeight="1" spans="1:4">
      <c r="A198" s="233" t="s">
        <v>1363</v>
      </c>
      <c r="B198" s="234">
        <v>26</v>
      </c>
      <c r="C198" s="234">
        <v>106</v>
      </c>
      <c r="D198" s="271">
        <f t="shared" si="3"/>
        <v>3.077</v>
      </c>
    </row>
    <row r="199" ht="31.15" customHeight="1" spans="1:4">
      <c r="A199" s="233" t="s">
        <v>1364</v>
      </c>
      <c r="B199" s="234">
        <v>5</v>
      </c>
      <c r="C199" s="234">
        <v>5</v>
      </c>
      <c r="D199" s="271">
        <f t="shared" si="3"/>
        <v>0</v>
      </c>
    </row>
    <row r="200" ht="31.15" customHeight="1" spans="1:4">
      <c r="A200" s="233" t="s">
        <v>1365</v>
      </c>
      <c r="B200" s="234"/>
      <c r="C200" s="234"/>
      <c r="D200" s="271" t="str">
        <f t="shared" ref="D200:D263" si="4">IF(B200&gt;0,C200/B200-1,IF(B200&lt;0,-(C200/B200-1),""))</f>
        <v/>
      </c>
    </row>
    <row r="201" ht="31.15" customHeight="1" spans="1:4">
      <c r="A201" s="233" t="s">
        <v>1366</v>
      </c>
      <c r="B201" s="234">
        <v>67</v>
      </c>
      <c r="C201" s="234">
        <v>67</v>
      </c>
      <c r="D201" s="271">
        <f t="shared" si="4"/>
        <v>0</v>
      </c>
    </row>
    <row r="202" s="222" customFormat="1" ht="31.15" customHeight="1" spans="1:4">
      <c r="A202" s="233" t="s">
        <v>1367</v>
      </c>
      <c r="B202" s="234">
        <v>10</v>
      </c>
      <c r="C202" s="234"/>
      <c r="D202" s="271">
        <f t="shared" si="4"/>
        <v>-1</v>
      </c>
    </row>
    <row r="203" s="222" customFormat="1" ht="31.15" customHeight="1" spans="1:4">
      <c r="A203" s="233" t="s">
        <v>1368</v>
      </c>
      <c r="B203" s="234"/>
      <c r="C203" s="234"/>
      <c r="D203" s="271" t="str">
        <f t="shared" si="4"/>
        <v/>
      </c>
    </row>
    <row r="204" s="222" customFormat="1" ht="31.15" customHeight="1" spans="1:4">
      <c r="A204" s="233" t="s">
        <v>1369</v>
      </c>
      <c r="B204" s="234"/>
      <c r="C204" s="234"/>
      <c r="D204" s="271" t="str">
        <f t="shared" si="4"/>
        <v/>
      </c>
    </row>
    <row r="205" ht="31.15" customHeight="1" spans="1:4">
      <c r="A205" s="233" t="s">
        <v>1370</v>
      </c>
      <c r="B205" s="234">
        <v>73</v>
      </c>
      <c r="C205" s="234">
        <v>82</v>
      </c>
      <c r="D205" s="271">
        <f t="shared" si="4"/>
        <v>0.123</v>
      </c>
    </row>
    <row r="206" s="222" customFormat="1" ht="31.15" customHeight="1" spans="1:4">
      <c r="A206" s="272" t="s">
        <v>1371</v>
      </c>
      <c r="B206" s="234">
        <v>61</v>
      </c>
      <c r="C206" s="234">
        <v>61</v>
      </c>
      <c r="D206" s="271">
        <f t="shared" si="4"/>
        <v>0</v>
      </c>
    </row>
    <row r="207" s="222" customFormat="1" ht="31.15" customHeight="1" spans="1:4">
      <c r="A207" s="230" t="s">
        <v>1372</v>
      </c>
      <c r="B207" s="237">
        <f>SUM(B208:B223)</f>
        <v>3102</v>
      </c>
      <c r="C207" s="237">
        <f>SUM(C208:C223)</f>
        <v>4117</v>
      </c>
      <c r="D207" s="255">
        <f t="shared" si="4"/>
        <v>0.327</v>
      </c>
    </row>
    <row r="208" s="222" customFormat="1" ht="31.15" customHeight="1" spans="1:4">
      <c r="A208" s="272" t="s">
        <v>1373</v>
      </c>
      <c r="B208" s="234"/>
      <c r="C208" s="234"/>
      <c r="D208" s="271" t="str">
        <f t="shared" si="4"/>
        <v/>
      </c>
    </row>
    <row r="209" s="222" customFormat="1" ht="31.15" customHeight="1" spans="1:4">
      <c r="A209" s="233" t="s">
        <v>1374</v>
      </c>
      <c r="B209" s="234"/>
      <c r="C209" s="234"/>
      <c r="D209" s="271" t="str">
        <f t="shared" si="4"/>
        <v/>
      </c>
    </row>
    <row r="210" s="222" customFormat="1" ht="31.15" customHeight="1" spans="1:4">
      <c r="A210" s="272" t="s">
        <v>1375</v>
      </c>
      <c r="B210" s="234"/>
      <c r="C210" s="234"/>
      <c r="D210" s="271" t="str">
        <f t="shared" si="4"/>
        <v/>
      </c>
    </row>
    <row r="211" s="222" customFormat="1" ht="31.15" customHeight="1" spans="1:4">
      <c r="A211" s="233" t="s">
        <v>1376</v>
      </c>
      <c r="B211" s="234">
        <v>2959</v>
      </c>
      <c r="C211" s="234">
        <v>199</v>
      </c>
      <c r="D211" s="271">
        <f t="shared" si="4"/>
        <v>-0.933</v>
      </c>
    </row>
    <row r="212" s="222" customFormat="1" ht="31.15" customHeight="1" spans="1:4">
      <c r="A212" s="233" t="s">
        <v>1377</v>
      </c>
      <c r="B212" s="234"/>
      <c r="C212" s="234"/>
      <c r="D212" s="271" t="str">
        <f t="shared" si="4"/>
        <v/>
      </c>
    </row>
    <row r="213" ht="31.15" customHeight="1" spans="1:4">
      <c r="A213" s="233" t="s">
        <v>1378</v>
      </c>
      <c r="B213" s="234"/>
      <c r="C213" s="234"/>
      <c r="D213" s="271" t="str">
        <f t="shared" si="4"/>
        <v/>
      </c>
    </row>
    <row r="214" ht="31.15" customHeight="1" spans="1:4">
      <c r="A214" s="233" t="s">
        <v>1379</v>
      </c>
      <c r="B214" s="234"/>
      <c r="C214" s="234"/>
      <c r="D214" s="271" t="str">
        <f t="shared" si="4"/>
        <v/>
      </c>
    </row>
    <row r="215" ht="31.15" customHeight="1" spans="1:4">
      <c r="A215" s="233" t="s">
        <v>1380</v>
      </c>
      <c r="B215" s="234"/>
      <c r="C215" s="234"/>
      <c r="D215" s="271" t="str">
        <f t="shared" si="4"/>
        <v/>
      </c>
    </row>
    <row r="216" ht="31.15" customHeight="1" spans="1:4">
      <c r="A216" s="272" t="s">
        <v>1381</v>
      </c>
      <c r="B216" s="234"/>
      <c r="C216" s="234"/>
      <c r="D216" s="271" t="str">
        <f t="shared" si="4"/>
        <v/>
      </c>
    </row>
    <row r="217" ht="31.15" customHeight="1" spans="1:4">
      <c r="A217" s="233" t="s">
        <v>1382</v>
      </c>
      <c r="B217" s="234"/>
      <c r="C217" s="234"/>
      <c r="D217" s="271" t="str">
        <f t="shared" si="4"/>
        <v/>
      </c>
    </row>
    <row r="218" ht="31.15" customHeight="1" spans="1:4">
      <c r="A218" s="233" t="s">
        <v>1383</v>
      </c>
      <c r="B218" s="234"/>
      <c r="C218" s="234"/>
      <c r="D218" s="271" t="str">
        <f t="shared" si="4"/>
        <v/>
      </c>
    </row>
    <row r="219" ht="31.15" customHeight="1" spans="1:4">
      <c r="A219" s="233" t="s">
        <v>1384</v>
      </c>
      <c r="B219" s="234">
        <v>15</v>
      </c>
      <c r="C219" s="234">
        <v>668</v>
      </c>
      <c r="D219" s="271">
        <f t="shared" si="4"/>
        <v>43.533</v>
      </c>
    </row>
    <row r="220" s="222" customFormat="1" ht="31.15" customHeight="1" spans="1:4">
      <c r="A220" s="233" t="s">
        <v>1385</v>
      </c>
      <c r="B220" s="234"/>
      <c r="C220" s="234"/>
      <c r="D220" s="271" t="str">
        <f t="shared" si="4"/>
        <v/>
      </c>
    </row>
    <row r="221" s="222" customFormat="1" ht="31.15" customHeight="1" spans="1:4">
      <c r="A221" s="233" t="s">
        <v>1386</v>
      </c>
      <c r="B221" s="234">
        <v>51</v>
      </c>
      <c r="C221" s="234">
        <v>382</v>
      </c>
      <c r="D221" s="271">
        <f t="shared" si="4"/>
        <v>6.49</v>
      </c>
    </row>
    <row r="222" s="222" customFormat="1" ht="31.15" customHeight="1" spans="1:4">
      <c r="A222" s="272" t="s">
        <v>1387</v>
      </c>
      <c r="B222" s="234">
        <v>77</v>
      </c>
      <c r="C222" s="234">
        <v>2868</v>
      </c>
      <c r="D222" s="271">
        <f t="shared" si="4"/>
        <v>36.247</v>
      </c>
    </row>
    <row r="223" ht="31.15" customHeight="1" spans="1:4">
      <c r="A223" s="233" t="s">
        <v>1388</v>
      </c>
      <c r="B223" s="234"/>
      <c r="C223" s="234"/>
      <c r="D223" s="271" t="str">
        <f t="shared" si="4"/>
        <v/>
      </c>
    </row>
    <row r="224" s="222" customFormat="1" ht="31.15" customHeight="1" spans="1:4">
      <c r="A224" s="230" t="s">
        <v>1389</v>
      </c>
      <c r="B224" s="237">
        <f>SUM(B225)</f>
        <v>39</v>
      </c>
      <c r="C224" s="237">
        <f>SUM(C225)</f>
        <v>30</v>
      </c>
      <c r="D224" s="255">
        <f t="shared" si="4"/>
        <v>-0.231</v>
      </c>
    </row>
    <row r="225" s="222" customFormat="1" ht="31.15" customHeight="1" spans="1:4">
      <c r="A225" s="233" t="s">
        <v>1390</v>
      </c>
      <c r="B225" s="234">
        <f>SUM(B226:B241)</f>
        <v>39</v>
      </c>
      <c r="C225" s="234">
        <f>SUM(C226:C241)</f>
        <v>30</v>
      </c>
      <c r="D225" s="271">
        <f t="shared" si="4"/>
        <v>-0.231</v>
      </c>
    </row>
    <row r="226" ht="31.15" customHeight="1" spans="1:4">
      <c r="A226" s="272" t="s">
        <v>1391</v>
      </c>
      <c r="B226" s="234"/>
      <c r="C226" s="234"/>
      <c r="D226" s="271" t="str">
        <f t="shared" si="4"/>
        <v/>
      </c>
    </row>
    <row r="227" s="222" customFormat="1" ht="31.15" customHeight="1" spans="1:4">
      <c r="A227" s="233" t="s">
        <v>1392</v>
      </c>
      <c r="B227" s="234"/>
      <c r="C227" s="234"/>
      <c r="D227" s="271" t="str">
        <f t="shared" si="4"/>
        <v/>
      </c>
    </row>
    <row r="228" ht="31.15" customHeight="1" spans="1:4">
      <c r="A228" s="272" t="s">
        <v>1393</v>
      </c>
      <c r="B228" s="234"/>
      <c r="C228" s="234"/>
      <c r="D228" s="271" t="str">
        <f t="shared" si="4"/>
        <v/>
      </c>
    </row>
    <row r="229" s="222" customFormat="1" ht="31.15" customHeight="1" spans="1:4">
      <c r="A229" s="272" t="s">
        <v>1394</v>
      </c>
      <c r="B229" s="234"/>
      <c r="C229" s="234"/>
      <c r="D229" s="271" t="str">
        <f t="shared" si="4"/>
        <v/>
      </c>
    </row>
    <row r="230" s="222" customFormat="1" ht="31.15" customHeight="1" spans="1:4">
      <c r="A230" s="233" t="s">
        <v>1395</v>
      </c>
      <c r="B230" s="234"/>
      <c r="C230" s="234"/>
      <c r="D230" s="271" t="str">
        <f t="shared" si="4"/>
        <v/>
      </c>
    </row>
    <row r="231" ht="31.15" customHeight="1" spans="1:4">
      <c r="A231" s="272" t="s">
        <v>1396</v>
      </c>
      <c r="B231" s="234"/>
      <c r="C231" s="234"/>
      <c r="D231" s="271" t="str">
        <f t="shared" si="4"/>
        <v/>
      </c>
    </row>
    <row r="232" ht="31.15" customHeight="1" spans="1:4">
      <c r="A232" s="272" t="s">
        <v>1397</v>
      </c>
      <c r="B232" s="234"/>
      <c r="C232" s="234"/>
      <c r="D232" s="271" t="str">
        <f t="shared" si="4"/>
        <v/>
      </c>
    </row>
    <row r="233" ht="31.15" customHeight="1" spans="1:4">
      <c r="A233" s="272" t="s">
        <v>1398</v>
      </c>
      <c r="B233" s="234"/>
      <c r="C233" s="234"/>
      <c r="D233" s="271" t="str">
        <f t="shared" si="4"/>
        <v/>
      </c>
    </row>
    <row r="234" ht="31.15" customHeight="1" spans="1:4">
      <c r="A234" s="272" t="s">
        <v>1399</v>
      </c>
      <c r="B234" s="234"/>
      <c r="C234" s="234"/>
      <c r="D234" s="271" t="str">
        <f t="shared" si="4"/>
        <v/>
      </c>
    </row>
    <row r="235" ht="31.15" customHeight="1" spans="1:4">
      <c r="A235" s="233" t="s">
        <v>1400</v>
      </c>
      <c r="B235" s="234"/>
      <c r="C235" s="234"/>
      <c r="D235" s="271" t="str">
        <f t="shared" si="4"/>
        <v/>
      </c>
    </row>
    <row r="236" ht="31.15" customHeight="1" spans="1:4">
      <c r="A236" s="233" t="s">
        <v>1401</v>
      </c>
      <c r="B236" s="234"/>
      <c r="C236" s="234"/>
      <c r="D236" s="271" t="str">
        <f t="shared" si="4"/>
        <v/>
      </c>
    </row>
    <row r="237" ht="31.15" customHeight="1" spans="1:4">
      <c r="A237" s="233" t="s">
        <v>1402</v>
      </c>
      <c r="B237" s="234"/>
      <c r="C237" s="234"/>
      <c r="D237" s="271" t="str">
        <f t="shared" si="4"/>
        <v/>
      </c>
    </row>
    <row r="238" ht="31.15" customHeight="1" spans="1:4">
      <c r="A238" s="233" t="s">
        <v>1403</v>
      </c>
      <c r="B238" s="234"/>
      <c r="C238" s="234"/>
      <c r="D238" s="271" t="str">
        <f t="shared" si="4"/>
        <v/>
      </c>
    </row>
    <row r="239" s="222" customFormat="1" ht="31.15" customHeight="1" spans="1:4">
      <c r="A239" s="233" t="s">
        <v>1404</v>
      </c>
      <c r="B239" s="234"/>
      <c r="C239" s="234">
        <v>0</v>
      </c>
      <c r="D239" s="271" t="str">
        <f t="shared" si="4"/>
        <v/>
      </c>
    </row>
    <row r="240" ht="31.15" customHeight="1" spans="1:4">
      <c r="A240" s="272" t="s">
        <v>1405</v>
      </c>
      <c r="B240" s="234">
        <v>39</v>
      </c>
      <c r="C240" s="234">
        <v>30</v>
      </c>
      <c r="D240" s="271">
        <f t="shared" si="4"/>
        <v>-0.231</v>
      </c>
    </row>
    <row r="241" ht="31.15" customHeight="1" spans="1:4">
      <c r="A241" s="233" t="s">
        <v>1406</v>
      </c>
      <c r="B241" s="234"/>
      <c r="C241" s="234"/>
      <c r="D241" s="271" t="str">
        <f t="shared" si="4"/>
        <v/>
      </c>
    </row>
    <row r="242" ht="31.15" customHeight="1" spans="1:4">
      <c r="A242" s="230" t="s">
        <v>1407</v>
      </c>
      <c r="B242" s="237">
        <f>SUM(B243,B256)</f>
        <v>0</v>
      </c>
      <c r="C242" s="237">
        <f>SUM(C243,C256)</f>
        <v>0</v>
      </c>
      <c r="D242" s="255" t="str">
        <f t="shared" si="4"/>
        <v/>
      </c>
    </row>
    <row r="243" ht="31.15" customHeight="1" spans="1:4">
      <c r="A243" s="233" t="s">
        <v>1408</v>
      </c>
      <c r="B243" s="234">
        <f>SUM(B244:B255)</f>
        <v>0</v>
      </c>
      <c r="C243" s="234">
        <f>SUM(C244:C255)</f>
        <v>0</v>
      </c>
      <c r="D243" s="271" t="str">
        <f t="shared" si="4"/>
        <v/>
      </c>
    </row>
    <row r="244" ht="31.15" customHeight="1" spans="1:4">
      <c r="A244" s="233" t="s">
        <v>1409</v>
      </c>
      <c r="B244" s="234"/>
      <c r="C244" s="234"/>
      <c r="D244" s="271" t="str">
        <f t="shared" si="4"/>
        <v/>
      </c>
    </row>
    <row r="245" ht="31.15" customHeight="1" spans="1:4">
      <c r="A245" s="233" t="s">
        <v>1410</v>
      </c>
      <c r="B245" s="234"/>
      <c r="C245" s="234"/>
      <c r="D245" s="271" t="str">
        <f t="shared" si="4"/>
        <v/>
      </c>
    </row>
    <row r="246" ht="31.15" customHeight="1" spans="1:4">
      <c r="A246" s="233" t="s">
        <v>1411</v>
      </c>
      <c r="B246" s="234"/>
      <c r="C246" s="234"/>
      <c r="D246" s="271" t="str">
        <f t="shared" si="4"/>
        <v/>
      </c>
    </row>
    <row r="247" ht="31.15" customHeight="1" spans="1:4">
      <c r="A247" s="233" t="s">
        <v>1412</v>
      </c>
      <c r="B247" s="234"/>
      <c r="C247" s="234"/>
      <c r="D247" s="271" t="str">
        <f t="shared" si="4"/>
        <v/>
      </c>
    </row>
    <row r="248" ht="31.15" customHeight="1" spans="1:4">
      <c r="A248" s="233" t="s">
        <v>1413</v>
      </c>
      <c r="B248" s="234"/>
      <c r="C248" s="234"/>
      <c r="D248" s="271" t="str">
        <f t="shared" si="4"/>
        <v/>
      </c>
    </row>
    <row r="249" ht="31.15" customHeight="1" spans="1:4">
      <c r="A249" s="233" t="s">
        <v>1414</v>
      </c>
      <c r="B249" s="234"/>
      <c r="C249" s="234"/>
      <c r="D249" s="271" t="str">
        <f t="shared" si="4"/>
        <v/>
      </c>
    </row>
    <row r="250" ht="31.15" customHeight="1" spans="1:4">
      <c r="A250" s="233" t="s">
        <v>1415</v>
      </c>
      <c r="B250" s="234"/>
      <c r="C250" s="234"/>
      <c r="D250" s="271" t="str">
        <f t="shared" si="4"/>
        <v/>
      </c>
    </row>
    <row r="251" ht="31.15" customHeight="1" spans="1:4">
      <c r="A251" s="233" t="s">
        <v>1416</v>
      </c>
      <c r="B251" s="234"/>
      <c r="C251" s="234"/>
      <c r="D251" s="271" t="str">
        <f t="shared" si="4"/>
        <v/>
      </c>
    </row>
    <row r="252" ht="31.15" customHeight="1" spans="1:4">
      <c r="A252" s="233" t="s">
        <v>1417</v>
      </c>
      <c r="B252" s="234"/>
      <c r="C252" s="234"/>
      <c r="D252" s="271" t="str">
        <f t="shared" si="4"/>
        <v/>
      </c>
    </row>
    <row r="253" ht="31.15" customHeight="1" spans="1:4">
      <c r="A253" s="233" t="s">
        <v>1418</v>
      </c>
      <c r="B253" s="234"/>
      <c r="C253" s="234"/>
      <c r="D253" s="271" t="str">
        <f t="shared" si="4"/>
        <v/>
      </c>
    </row>
    <row r="254" ht="31.15" customHeight="1" spans="1:4">
      <c r="A254" s="233" t="s">
        <v>1419</v>
      </c>
      <c r="B254" s="234"/>
      <c r="C254" s="234"/>
      <c r="D254" s="271" t="str">
        <f t="shared" si="4"/>
        <v/>
      </c>
    </row>
    <row r="255" ht="31.15" customHeight="1" spans="1:4">
      <c r="A255" s="233" t="s">
        <v>1420</v>
      </c>
      <c r="B255" s="234">
        <v>0</v>
      </c>
      <c r="C255" s="234"/>
      <c r="D255" s="271" t="str">
        <f t="shared" si="4"/>
        <v/>
      </c>
    </row>
    <row r="256" ht="31.15" customHeight="1" spans="1:4">
      <c r="A256" s="233" t="s">
        <v>1421</v>
      </c>
      <c r="B256" s="234">
        <f>SUM(B257:B262)</f>
        <v>0</v>
      </c>
      <c r="C256" s="234">
        <f>SUM(C257:C262)</f>
        <v>0</v>
      </c>
      <c r="D256" s="271" t="str">
        <f t="shared" si="4"/>
        <v/>
      </c>
    </row>
    <row r="257" ht="31.15" customHeight="1" spans="1:4">
      <c r="A257" s="233" t="s">
        <v>1422</v>
      </c>
      <c r="B257" s="234">
        <v>0</v>
      </c>
      <c r="C257" s="234"/>
      <c r="D257" s="271" t="str">
        <f t="shared" si="4"/>
        <v/>
      </c>
    </row>
    <row r="258" ht="31.15" customHeight="1" spans="1:4">
      <c r="A258" s="233" t="s">
        <v>1423</v>
      </c>
      <c r="B258" s="234">
        <v>0</v>
      </c>
      <c r="C258" s="234"/>
      <c r="D258" s="271" t="str">
        <f t="shared" si="4"/>
        <v/>
      </c>
    </row>
    <row r="259" ht="31.15" customHeight="1" spans="1:4">
      <c r="A259" s="233" t="s">
        <v>1424</v>
      </c>
      <c r="B259" s="234">
        <v>0</v>
      </c>
      <c r="C259" s="234"/>
      <c r="D259" s="271" t="str">
        <f t="shared" si="4"/>
        <v/>
      </c>
    </row>
    <row r="260" ht="31.15" customHeight="1" spans="1:4">
      <c r="A260" s="233" t="s">
        <v>1425</v>
      </c>
      <c r="B260" s="234">
        <v>0</v>
      </c>
      <c r="C260" s="234"/>
      <c r="D260" s="271" t="str">
        <f t="shared" si="4"/>
        <v/>
      </c>
    </row>
    <row r="261" ht="31.15" customHeight="1" spans="1:4">
      <c r="A261" s="233" t="s">
        <v>1426</v>
      </c>
      <c r="B261" s="234"/>
      <c r="C261" s="234"/>
      <c r="D261" s="271" t="str">
        <f t="shared" si="4"/>
        <v/>
      </c>
    </row>
    <row r="262" ht="31.15" customHeight="1" spans="1:4">
      <c r="A262" s="233" t="s">
        <v>1427</v>
      </c>
      <c r="B262" s="234"/>
      <c r="C262" s="234"/>
      <c r="D262" s="271" t="str">
        <f t="shared" si="4"/>
        <v/>
      </c>
    </row>
    <row r="263" ht="31.15" customHeight="1" spans="1:4">
      <c r="A263" s="230"/>
      <c r="B263" s="231"/>
      <c r="C263" s="231"/>
      <c r="D263" s="271" t="str">
        <f t="shared" si="4"/>
        <v/>
      </c>
    </row>
    <row r="264" ht="31.15" customHeight="1" spans="1:4">
      <c r="A264" s="238" t="s">
        <v>1428</v>
      </c>
      <c r="B264" s="237">
        <f>SUM(B4,B20,B32,B43,B101,B125,B177,B181,B207,B224,B242,)</f>
        <v>46362</v>
      </c>
      <c r="C264" s="237">
        <f>SUM(C4,C20,C32,C43,C101,C125,C177,C181,C207,C224,C242,)</f>
        <v>8556</v>
      </c>
      <c r="D264" s="255">
        <f t="shared" ref="D264:D272" si="5">IF(B264&gt;0,C264/B264-1,IF(B264&lt;0,-(C264/B264-1),""))</f>
        <v>-0.815</v>
      </c>
    </row>
    <row r="265" ht="31.15" customHeight="1" spans="1:4">
      <c r="A265" s="239" t="s">
        <v>69</v>
      </c>
      <c r="B265" s="273">
        <f>SUM(B266,B269,B270,)</f>
        <v>4596</v>
      </c>
      <c r="C265" s="273">
        <f>SUM(C266,C269,C270,)</f>
        <v>7000</v>
      </c>
      <c r="D265" s="255">
        <f t="shared" si="5"/>
        <v>0.523</v>
      </c>
    </row>
    <row r="266" ht="31.15" customHeight="1" spans="1:4">
      <c r="A266" s="274" t="s">
        <v>1429</v>
      </c>
      <c r="B266" s="273">
        <f>SUM(B267:B268)</f>
        <v>2140</v>
      </c>
      <c r="C266" s="273">
        <f>SUM(C267:C268)</f>
        <v>2000</v>
      </c>
      <c r="D266" s="255">
        <f t="shared" si="5"/>
        <v>-0.065</v>
      </c>
    </row>
    <row r="267" ht="31.15" customHeight="1" spans="1:4">
      <c r="A267" s="242" t="s">
        <v>1430</v>
      </c>
      <c r="B267" s="275">
        <v>2140</v>
      </c>
      <c r="C267" s="276">
        <v>2000</v>
      </c>
      <c r="D267" s="255">
        <f t="shared" si="5"/>
        <v>-0.065</v>
      </c>
    </row>
    <row r="268" ht="31.15" customHeight="1" spans="1:4">
      <c r="A268" s="242" t="s">
        <v>1431</v>
      </c>
      <c r="B268" s="275"/>
      <c r="C268" s="276"/>
      <c r="D268" s="255" t="str">
        <f t="shared" si="5"/>
        <v/>
      </c>
    </row>
    <row r="269" ht="31.15" customHeight="1" spans="1:4">
      <c r="A269" s="241" t="s">
        <v>1432</v>
      </c>
      <c r="B269" s="262">
        <v>0</v>
      </c>
      <c r="C269" s="263">
        <v>5000</v>
      </c>
      <c r="D269" s="271" t="str">
        <f t="shared" si="5"/>
        <v/>
      </c>
    </row>
    <row r="270" ht="31.15" customHeight="1" spans="1:4">
      <c r="A270" s="241" t="s">
        <v>1433</v>
      </c>
      <c r="B270" s="262">
        <v>2456</v>
      </c>
      <c r="C270" s="263"/>
      <c r="D270" s="255">
        <f t="shared" si="5"/>
        <v>-1</v>
      </c>
    </row>
    <row r="271" ht="31.15" customHeight="1" spans="1:4">
      <c r="A271" s="244" t="s">
        <v>1434</v>
      </c>
      <c r="B271" s="273">
        <v>1100</v>
      </c>
      <c r="C271" s="277">
        <v>1260</v>
      </c>
      <c r="D271" s="255">
        <f t="shared" si="5"/>
        <v>0.145</v>
      </c>
    </row>
    <row r="272" ht="31.15" customHeight="1" spans="1:4">
      <c r="A272" s="245" t="s">
        <v>76</v>
      </c>
      <c r="B272" s="273">
        <f>SUM(B264,B265,B271,)</f>
        <v>52058</v>
      </c>
      <c r="C272" s="273">
        <f>SUM(C264,C265,C271,)</f>
        <v>16816</v>
      </c>
      <c r="D272" s="255">
        <f t="shared" si="5"/>
        <v>-0.677</v>
      </c>
    </row>
    <row r="273" spans="2:2">
      <c r="B273" s="278"/>
    </row>
    <row r="275" spans="2:2">
      <c r="B275" s="278"/>
    </row>
    <row r="277" spans="2:2">
      <c r="B277" s="278"/>
    </row>
    <row r="278" spans="2:2">
      <c r="B278" s="278"/>
    </row>
    <row r="280" spans="2:2">
      <c r="B280" s="278"/>
    </row>
    <row r="281" spans="2:2">
      <c r="B281" s="278"/>
    </row>
    <row r="282" spans="2:2">
      <c r="B282" s="278"/>
    </row>
    <row r="283" spans="2:2">
      <c r="B283" s="278"/>
    </row>
    <row r="285" spans="2:2">
      <c r="B285" s="278"/>
    </row>
  </sheetData>
  <mergeCells count="1">
    <mergeCell ref="A1:D1"/>
  </mergeCells>
  <conditionalFormatting sqref="A271">
    <cfRule type="expression" dxfId="1" priority="3" stopIfTrue="1">
      <formula>"len($A:$A)=3"</formula>
    </cfRule>
  </conditionalFormatting>
  <conditionalFormatting sqref="B271">
    <cfRule type="expression" dxfId="1" priority="2" stopIfTrue="1">
      <formula>"len($A:$A)=3"</formula>
    </cfRule>
  </conditionalFormatting>
  <conditionalFormatting sqref="C271">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F0"/>
  </sheetPr>
  <dimension ref="A1:D37"/>
  <sheetViews>
    <sheetView showGridLines="0" showZeros="0" view="pageBreakPreview" zoomScaleNormal="115" workbookViewId="0">
      <pane ySplit="3" topLeftCell="A11" activePane="bottomLeft" state="frozen"/>
      <selection/>
      <selection pane="bottomLeft" activeCell="A1" sqref="A1:D1"/>
    </sheetView>
  </sheetViews>
  <sheetFormatPr defaultColWidth="9" defaultRowHeight="15.5" outlineLevelCol="3"/>
  <cols>
    <col min="1" max="1" width="50.7545454545455" style="122" customWidth="1"/>
    <col min="2" max="3" width="20.6272727272727" style="122" customWidth="1"/>
    <col min="4" max="4" width="20.6272727272727" style="249" customWidth="1"/>
    <col min="5" max="16384" width="9" style="122"/>
  </cols>
  <sheetData>
    <row r="1" ht="45" customHeight="1" spans="1:4">
      <c r="A1" s="250" t="s">
        <v>1435</v>
      </c>
      <c r="B1" s="250"/>
      <c r="C1" s="250"/>
      <c r="D1" s="250"/>
    </row>
    <row r="2" s="247" customFormat="1" ht="20.1" customHeight="1" spans="1:4">
      <c r="A2" s="251"/>
      <c r="B2" s="252"/>
      <c r="C2" s="251"/>
      <c r="D2" s="253" t="s">
        <v>2</v>
      </c>
    </row>
    <row r="3" s="248" customFormat="1" ht="45" customHeight="1" spans="1:4">
      <c r="A3" s="254" t="s">
        <v>3</v>
      </c>
      <c r="B3" s="210" t="s">
        <v>78</v>
      </c>
      <c r="C3" s="210" t="s">
        <v>5</v>
      </c>
      <c r="D3" s="210" t="s">
        <v>79</v>
      </c>
    </row>
    <row r="4" s="248" customFormat="1" ht="36" customHeight="1" spans="1:4">
      <c r="A4" s="230" t="s">
        <v>1171</v>
      </c>
      <c r="B4" s="237"/>
      <c r="C4" s="237"/>
      <c r="D4" s="255" t="str">
        <f>IF(B4&gt;0,C4/B4-1,IF(B4&lt;0,-(C4/B4-1),""))</f>
        <v/>
      </c>
    </row>
    <row r="5" ht="36" customHeight="1" spans="1:4">
      <c r="A5" s="230" t="s">
        <v>1172</v>
      </c>
      <c r="B5" s="237"/>
      <c r="C5" s="237"/>
      <c r="D5" s="255" t="str">
        <f t="shared" ref="D5:D14" si="0">IF(B5&gt;0,C5/B5-1,IF(B5&lt;0,-(C5/B5-1),""))</f>
        <v/>
      </c>
    </row>
    <row r="6" ht="36" customHeight="1" spans="1:4">
      <c r="A6" s="230" t="s">
        <v>1173</v>
      </c>
      <c r="B6" s="237"/>
      <c r="C6" s="237"/>
      <c r="D6" s="255" t="str">
        <f t="shared" si="0"/>
        <v/>
      </c>
    </row>
    <row r="7" ht="36" customHeight="1" spans="1:4">
      <c r="A7" s="230" t="s">
        <v>1174</v>
      </c>
      <c r="B7" s="237"/>
      <c r="C7" s="237"/>
      <c r="D7" s="255" t="str">
        <f t="shared" si="0"/>
        <v/>
      </c>
    </row>
    <row r="8" ht="36" customHeight="1" spans="1:4">
      <c r="A8" s="230" t="s">
        <v>1175</v>
      </c>
      <c r="B8" s="237"/>
      <c r="C8" s="237"/>
      <c r="D8" s="255" t="str">
        <f t="shared" si="0"/>
        <v/>
      </c>
    </row>
    <row r="9" ht="36" customHeight="1" spans="1:4">
      <c r="A9" s="230" t="s">
        <v>1176</v>
      </c>
      <c r="B9" s="237"/>
      <c r="C9" s="237"/>
      <c r="D9" s="255" t="str">
        <f t="shared" si="0"/>
        <v/>
      </c>
    </row>
    <row r="10" ht="36" customHeight="1" spans="1:4">
      <c r="A10" s="230" t="s">
        <v>1177</v>
      </c>
      <c r="B10" s="237">
        <f>SUM(B11:B15)</f>
        <v>7862</v>
      </c>
      <c r="C10" s="237">
        <f>SUM(C11:C15)</f>
        <v>8400</v>
      </c>
      <c r="D10" s="255">
        <f t="shared" si="0"/>
        <v>0.068</v>
      </c>
    </row>
    <row r="11" ht="36" customHeight="1" spans="1:4">
      <c r="A11" s="233" t="s">
        <v>1178</v>
      </c>
      <c r="B11" s="234">
        <v>6440</v>
      </c>
      <c r="C11" s="234">
        <v>8000</v>
      </c>
      <c r="D11" s="256">
        <f t="shared" si="0"/>
        <v>0.242</v>
      </c>
    </row>
    <row r="12" ht="36" customHeight="1" spans="1:4">
      <c r="A12" s="233" t="s">
        <v>1179</v>
      </c>
      <c r="B12" s="234">
        <v>494</v>
      </c>
      <c r="C12" s="234">
        <v>150</v>
      </c>
      <c r="D12" s="256">
        <f t="shared" si="0"/>
        <v>-0.696</v>
      </c>
    </row>
    <row r="13" ht="36" customHeight="1" spans="1:4">
      <c r="A13" s="233" t="s">
        <v>1180</v>
      </c>
      <c r="B13" s="234">
        <v>1291</v>
      </c>
      <c r="C13" s="234">
        <v>150</v>
      </c>
      <c r="D13" s="256">
        <f t="shared" si="0"/>
        <v>-0.884</v>
      </c>
    </row>
    <row r="14" ht="36" customHeight="1" spans="1:4">
      <c r="A14" s="233" t="s">
        <v>1181</v>
      </c>
      <c r="B14" s="234">
        <v>-449</v>
      </c>
      <c r="C14" s="234"/>
      <c r="D14" s="256">
        <f t="shared" si="0"/>
        <v>1</v>
      </c>
    </row>
    <row r="15" ht="36" customHeight="1" spans="1:4">
      <c r="A15" s="233" t="s">
        <v>1182</v>
      </c>
      <c r="B15" s="234">
        <v>86</v>
      </c>
      <c r="C15" s="234">
        <v>100</v>
      </c>
      <c r="D15" s="255">
        <f t="shared" ref="D15:D35" si="1">IF(B15&gt;0,C15/B15-1,IF(B15&lt;0,-(C15/B15-1),""))</f>
        <v>0.163</v>
      </c>
    </row>
    <row r="16" ht="36" customHeight="1" spans="1:4">
      <c r="A16" s="257" t="s">
        <v>1183</v>
      </c>
      <c r="B16" s="237"/>
      <c r="C16" s="237"/>
      <c r="D16" s="255" t="str">
        <f t="shared" si="1"/>
        <v/>
      </c>
    </row>
    <row r="17" ht="36" customHeight="1" spans="1:4">
      <c r="A17" s="257" t="s">
        <v>1184</v>
      </c>
      <c r="B17" s="237"/>
      <c r="C17" s="237"/>
      <c r="D17" s="255" t="str">
        <f t="shared" si="1"/>
        <v/>
      </c>
    </row>
    <row r="18" ht="36" customHeight="1" spans="1:4">
      <c r="A18" s="167" t="s">
        <v>1185</v>
      </c>
      <c r="B18" s="234"/>
      <c r="C18" s="234"/>
      <c r="D18" s="255" t="str">
        <f t="shared" si="1"/>
        <v/>
      </c>
    </row>
    <row r="19" ht="36" customHeight="1" spans="1:4">
      <c r="A19" s="167" t="s">
        <v>1186</v>
      </c>
      <c r="B19" s="234"/>
      <c r="C19" s="234"/>
      <c r="D19" s="255" t="str">
        <f t="shared" si="1"/>
        <v/>
      </c>
    </row>
    <row r="20" ht="36" customHeight="1" spans="1:4">
      <c r="A20" s="257" t="s">
        <v>1187</v>
      </c>
      <c r="B20" s="237"/>
      <c r="C20" s="237"/>
      <c r="D20" s="255" t="str">
        <f t="shared" si="1"/>
        <v/>
      </c>
    </row>
    <row r="21" ht="36" customHeight="1" spans="1:4">
      <c r="A21" s="257" t="s">
        <v>1188</v>
      </c>
      <c r="B21" s="237"/>
      <c r="C21" s="237"/>
      <c r="D21" s="255" t="str">
        <f t="shared" si="1"/>
        <v/>
      </c>
    </row>
    <row r="22" ht="36" customHeight="1" spans="1:4">
      <c r="A22" s="257" t="s">
        <v>1189</v>
      </c>
      <c r="B22" s="237"/>
      <c r="C22" s="237"/>
      <c r="D22" s="255" t="str">
        <f t="shared" si="1"/>
        <v/>
      </c>
    </row>
    <row r="23" ht="36" customHeight="1" spans="1:4">
      <c r="A23" s="230" t="s">
        <v>1190</v>
      </c>
      <c r="B23" s="237"/>
      <c r="C23" s="237"/>
      <c r="D23" s="255" t="str">
        <f t="shared" si="1"/>
        <v/>
      </c>
    </row>
    <row r="24" ht="36" customHeight="1" spans="1:4">
      <c r="A24" s="230" t="s">
        <v>1191</v>
      </c>
      <c r="B24" s="237">
        <v>296</v>
      </c>
      <c r="C24" s="237">
        <v>320</v>
      </c>
      <c r="D24" s="255">
        <f t="shared" si="1"/>
        <v>0.081</v>
      </c>
    </row>
    <row r="25" ht="36" customHeight="1" spans="1:4">
      <c r="A25" s="230" t="s">
        <v>1192</v>
      </c>
      <c r="B25" s="237"/>
      <c r="C25" s="237"/>
      <c r="D25" s="255" t="str">
        <f t="shared" si="1"/>
        <v/>
      </c>
    </row>
    <row r="26" ht="36" customHeight="1" spans="1:4">
      <c r="A26" s="230" t="s">
        <v>1193</v>
      </c>
      <c r="B26" s="237">
        <v>1608</v>
      </c>
      <c r="C26" s="237">
        <v>410</v>
      </c>
      <c r="D26" s="255">
        <f t="shared" si="1"/>
        <v>-0.745</v>
      </c>
    </row>
    <row r="27" ht="36" customHeight="1" spans="1:4">
      <c r="A27" s="230" t="s">
        <v>1194</v>
      </c>
      <c r="B27" s="237">
        <v>182</v>
      </c>
      <c r="C27" s="237">
        <v>1870</v>
      </c>
      <c r="D27" s="255">
        <f t="shared" si="1"/>
        <v>9.275</v>
      </c>
    </row>
    <row r="28" ht="36" customHeight="1" spans="1:4">
      <c r="A28" s="233"/>
      <c r="B28" s="234"/>
      <c r="C28" s="234"/>
      <c r="D28" s="255" t="str">
        <f t="shared" si="1"/>
        <v/>
      </c>
    </row>
    <row r="29" ht="36" customHeight="1" spans="1:4">
      <c r="A29" s="238" t="s">
        <v>1436</v>
      </c>
      <c r="B29" s="237">
        <f>SUM(B4:B10,B16:B17,B20:B27,)</f>
        <v>9948</v>
      </c>
      <c r="C29" s="237">
        <f>SUM(C4:C10,C16:C17,C20:C27,)</f>
        <v>11000</v>
      </c>
      <c r="D29" s="255">
        <f t="shared" si="1"/>
        <v>0.106</v>
      </c>
    </row>
    <row r="30" ht="36" customHeight="1" spans="1:4">
      <c r="A30" s="258" t="s">
        <v>1196</v>
      </c>
      <c r="B30" s="259">
        <v>37900</v>
      </c>
      <c r="C30" s="259">
        <v>660</v>
      </c>
      <c r="D30" s="255">
        <f t="shared" si="1"/>
        <v>-0.983</v>
      </c>
    </row>
    <row r="31" ht="36" customHeight="1" spans="1:4">
      <c r="A31" s="258" t="s">
        <v>34</v>
      </c>
      <c r="B31" s="259">
        <f>SUM(B32,B35,B36,)</f>
        <v>4210</v>
      </c>
      <c r="C31" s="259">
        <f>SUM(C32,C35,C36,)</f>
        <v>5156</v>
      </c>
      <c r="D31" s="255">
        <f t="shared" si="1"/>
        <v>0.225</v>
      </c>
    </row>
    <row r="32" ht="36" customHeight="1" spans="1:4">
      <c r="A32" s="260" t="s">
        <v>1437</v>
      </c>
      <c r="B32" s="261">
        <f>SUM(B33:B34)</f>
        <v>4210</v>
      </c>
      <c r="C32" s="261">
        <f>SUM(C33:C34)</f>
        <v>2700</v>
      </c>
      <c r="D32" s="255">
        <f t="shared" si="1"/>
        <v>-0.359</v>
      </c>
    </row>
    <row r="33" ht="36" customHeight="1" spans="1:4">
      <c r="A33" s="260" t="s">
        <v>1198</v>
      </c>
      <c r="B33" s="262">
        <v>4210</v>
      </c>
      <c r="C33" s="263">
        <v>2700</v>
      </c>
      <c r="D33" s="255">
        <f t="shared" si="1"/>
        <v>-0.359</v>
      </c>
    </row>
    <row r="34" ht="36" customHeight="1" spans="1:4">
      <c r="A34" s="260" t="s">
        <v>1438</v>
      </c>
      <c r="B34" s="262"/>
      <c r="C34" s="263"/>
      <c r="D34" s="255" t="str">
        <f t="shared" si="1"/>
        <v/>
      </c>
    </row>
    <row r="35" ht="36" customHeight="1" spans="1:4">
      <c r="A35" s="260" t="s">
        <v>37</v>
      </c>
      <c r="B35" s="262">
        <v>0</v>
      </c>
      <c r="C35" s="263">
        <v>2456</v>
      </c>
      <c r="D35" s="255" t="str">
        <f t="shared" si="1"/>
        <v/>
      </c>
    </row>
    <row r="36" ht="36" customHeight="1" spans="1:4">
      <c r="A36" s="264" t="s">
        <v>38</v>
      </c>
      <c r="B36" s="262">
        <v>0</v>
      </c>
      <c r="C36" s="263"/>
      <c r="D36" s="265"/>
    </row>
    <row r="37" ht="36" customHeight="1" spans="1:4">
      <c r="A37" s="266" t="s">
        <v>41</v>
      </c>
      <c r="B37" s="259">
        <f>SUM(B29,B30,B31,)</f>
        <v>52058</v>
      </c>
      <c r="C37" s="259">
        <f>SUM(C29,C30,C31,)</f>
        <v>16816</v>
      </c>
      <c r="D37" s="255">
        <f>IF(B37&gt;0,C37/B37-1,IF(B37&lt;0,-(C37/B37-1),""))</f>
        <v>-0.677</v>
      </c>
    </row>
  </sheetData>
  <mergeCells count="1">
    <mergeCell ref="A1:D1"/>
  </mergeCells>
  <conditionalFormatting sqref="A30">
    <cfRule type="expression" dxfId="1" priority="10" stopIfTrue="1">
      <formula>"len($A:$A)=3"</formula>
    </cfRule>
  </conditionalFormatting>
  <conditionalFormatting sqref="A31:A34">
    <cfRule type="expression" dxfId="1" priority="6" stopIfTrue="1">
      <formula>"len($A:$A)=3"</formula>
    </cfRule>
  </conditionalFormatting>
  <conditionalFormatting sqref="C33:C35">
    <cfRule type="expression" dxfId="1" priority="1" stopIfTrue="1">
      <formula>"len($A:$A)=3"</formula>
    </cfRule>
  </conditionalFormatting>
  <conditionalFormatting sqref="B30:B32 C31:C32">
    <cfRule type="expression" dxfId="1" priority="3" stopIfTrue="1">
      <formula>"len($A:$A)=3"</formula>
    </cfRule>
  </conditionalFormatting>
  <conditionalFormatting sqref="B33:B35 C33:C34">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00B0F0"/>
  </sheetPr>
  <dimension ref="A1:D277"/>
  <sheetViews>
    <sheetView showGridLines="0" showZeros="0" view="pageBreakPreview" zoomScaleNormal="115" workbookViewId="0">
      <pane ySplit="3" topLeftCell="A4" activePane="bottomLeft" state="frozen"/>
      <selection/>
      <selection pane="bottomLeft" activeCell="A1" sqref="A1:D1"/>
    </sheetView>
  </sheetViews>
  <sheetFormatPr defaultColWidth="9" defaultRowHeight="15.5" outlineLevelCol="3"/>
  <cols>
    <col min="1" max="1" width="50.7545454545455" style="222" customWidth="1"/>
    <col min="2" max="3" width="20.6272727272727" style="223" customWidth="1"/>
    <col min="4" max="4" width="20.6272727272727" style="224" customWidth="1"/>
    <col min="5" max="16384" width="9" style="222"/>
  </cols>
  <sheetData>
    <row r="1" ht="45" customHeight="1" spans="1:4">
      <c r="A1" s="225" t="s">
        <v>1439</v>
      </c>
      <c r="B1" s="225"/>
      <c r="C1" s="225"/>
      <c r="D1" s="225"/>
    </row>
    <row r="2" s="219" customFormat="1" ht="20.1" customHeight="1" spans="1:4">
      <c r="A2" s="226"/>
      <c r="B2" s="226"/>
      <c r="C2" s="226"/>
      <c r="D2" s="227" t="s">
        <v>2</v>
      </c>
    </row>
    <row r="3" s="220" customFormat="1" ht="45" customHeight="1" spans="1:4">
      <c r="A3" s="228" t="s">
        <v>3</v>
      </c>
      <c r="B3" s="229" t="s">
        <v>78</v>
      </c>
      <c r="C3" s="229" t="s">
        <v>5</v>
      </c>
      <c r="D3" s="229" t="s">
        <v>79</v>
      </c>
    </row>
    <row r="4" ht="36" customHeight="1" spans="1:4">
      <c r="A4" s="230" t="s">
        <v>1201</v>
      </c>
      <c r="B4" s="231">
        <f>SUM(B5,B11,B17)</f>
        <v>3</v>
      </c>
      <c r="C4" s="231">
        <f>SUM(C5,C11,C17)</f>
        <v>5</v>
      </c>
      <c r="D4" s="232">
        <f>IF(B4&gt;0,C4/B4-1,IF(B4&lt;0,-(C4/B4-1),""))</f>
        <v>0.667</v>
      </c>
    </row>
    <row r="5" ht="36" customHeight="1" spans="1:4">
      <c r="A5" s="233" t="s">
        <v>1202</v>
      </c>
      <c r="B5" s="231">
        <f>SUM(B6:B10)</f>
        <v>3</v>
      </c>
      <c r="C5" s="231">
        <f>SUM(C6:C10)</f>
        <v>5</v>
      </c>
      <c r="D5" s="232">
        <f t="shared" ref="D5:D55" si="0">IF(B5&gt;0,C5/B5-1,IF(B5&lt;0,-(C5/B5-1),""))</f>
        <v>0.667</v>
      </c>
    </row>
    <row r="6" ht="36" customHeight="1" spans="1:4">
      <c r="A6" s="233" t="s">
        <v>1203</v>
      </c>
      <c r="B6" s="234"/>
      <c r="C6" s="234"/>
      <c r="D6" s="235" t="str">
        <f t="shared" si="0"/>
        <v/>
      </c>
    </row>
    <row r="7" ht="36" customHeight="1" spans="1:4">
      <c r="A7" s="233" t="s">
        <v>1204</v>
      </c>
      <c r="B7" s="234"/>
      <c r="C7" s="234"/>
      <c r="D7" s="235" t="str">
        <f t="shared" si="0"/>
        <v/>
      </c>
    </row>
    <row r="8" ht="36" customHeight="1" spans="1:4">
      <c r="A8" s="233" t="s">
        <v>1205</v>
      </c>
      <c r="B8" s="236"/>
      <c r="C8" s="236"/>
      <c r="D8" s="235" t="str">
        <f t="shared" si="0"/>
        <v/>
      </c>
    </row>
    <row r="9" ht="36" customHeight="1" spans="1:4">
      <c r="A9" s="233" t="s">
        <v>1206</v>
      </c>
      <c r="B9" s="234"/>
      <c r="C9" s="234"/>
      <c r="D9" s="235" t="str">
        <f t="shared" si="0"/>
        <v/>
      </c>
    </row>
    <row r="10" ht="36" customHeight="1" spans="1:4">
      <c r="A10" s="233" t="s">
        <v>1207</v>
      </c>
      <c r="B10" s="236">
        <v>3</v>
      </c>
      <c r="C10" s="236">
        <v>5</v>
      </c>
      <c r="D10" s="235">
        <f t="shared" si="0"/>
        <v>0.667</v>
      </c>
    </row>
    <row r="11" ht="36" customHeight="1" spans="1:4">
      <c r="A11" s="230" t="s">
        <v>1208</v>
      </c>
      <c r="B11" s="237">
        <f>SUM(B12:B16)</f>
        <v>0</v>
      </c>
      <c r="C11" s="237">
        <f>SUM(C12:C16)</f>
        <v>0</v>
      </c>
      <c r="D11" s="232" t="str">
        <f t="shared" si="0"/>
        <v/>
      </c>
    </row>
    <row r="12" ht="36" customHeight="1" spans="1:4">
      <c r="A12" s="233" t="s">
        <v>1209</v>
      </c>
      <c r="B12" s="234"/>
      <c r="C12" s="234"/>
      <c r="D12" s="235" t="str">
        <f t="shared" si="0"/>
        <v/>
      </c>
    </row>
    <row r="13" ht="36" customHeight="1" spans="1:4">
      <c r="A13" s="233" t="s">
        <v>1210</v>
      </c>
      <c r="B13" s="234"/>
      <c r="C13" s="234"/>
      <c r="D13" s="235" t="str">
        <f t="shared" si="0"/>
        <v/>
      </c>
    </row>
    <row r="14" ht="36" customHeight="1" spans="1:4">
      <c r="A14" s="233" t="s">
        <v>1211</v>
      </c>
      <c r="B14" s="234"/>
      <c r="C14" s="234"/>
      <c r="D14" s="235" t="str">
        <f t="shared" si="0"/>
        <v/>
      </c>
    </row>
    <row r="15" ht="36" customHeight="1" spans="1:4">
      <c r="A15" s="233" t="s">
        <v>1212</v>
      </c>
      <c r="B15" s="234"/>
      <c r="C15" s="234"/>
      <c r="D15" s="235" t="str">
        <f t="shared" si="0"/>
        <v/>
      </c>
    </row>
    <row r="16" ht="36" customHeight="1" spans="1:4">
      <c r="A16" s="233" t="s">
        <v>1213</v>
      </c>
      <c r="B16" s="234"/>
      <c r="C16" s="234"/>
      <c r="D16" s="235" t="str">
        <f t="shared" si="0"/>
        <v/>
      </c>
    </row>
    <row r="17" ht="36" customHeight="1" spans="1:4">
      <c r="A17" s="230" t="s">
        <v>1214</v>
      </c>
      <c r="B17" s="237">
        <f>SUM(B18:B19)</f>
        <v>0</v>
      </c>
      <c r="C17" s="237">
        <f>SUM(C18:C19)</f>
        <v>0</v>
      </c>
      <c r="D17" s="232" t="str">
        <f t="shared" si="0"/>
        <v/>
      </c>
    </row>
    <row r="18" ht="36" customHeight="1" spans="1:4">
      <c r="A18" s="233" t="s">
        <v>1215</v>
      </c>
      <c r="B18" s="234"/>
      <c r="C18" s="234"/>
      <c r="D18" s="235" t="str">
        <f t="shared" si="0"/>
        <v/>
      </c>
    </row>
    <row r="19" ht="36" customHeight="1" spans="1:4">
      <c r="A19" s="233" t="s">
        <v>1440</v>
      </c>
      <c r="B19" s="234"/>
      <c r="C19" s="234"/>
      <c r="D19" s="235" t="str">
        <f t="shared" si="0"/>
        <v/>
      </c>
    </row>
    <row r="20" ht="36" customHeight="1" spans="1:4">
      <c r="A20" s="230" t="s">
        <v>1217</v>
      </c>
      <c r="B20" s="231">
        <f>SUM(B21,B25,B29)</f>
        <v>1062</v>
      </c>
      <c r="C20" s="231">
        <f>SUM(C21,C25,C29)</f>
        <v>1150</v>
      </c>
      <c r="D20" s="232">
        <f t="shared" si="0"/>
        <v>0.083</v>
      </c>
    </row>
    <row r="21" ht="36" customHeight="1" spans="1:4">
      <c r="A21" s="230" t="s">
        <v>1218</v>
      </c>
      <c r="B21" s="237">
        <f>SUM(B22:B24)</f>
        <v>1062</v>
      </c>
      <c r="C21" s="237">
        <f>SUM(C22:C24)</f>
        <v>1150</v>
      </c>
      <c r="D21" s="232">
        <f t="shared" si="0"/>
        <v>0.083</v>
      </c>
    </row>
    <row r="22" ht="36" customHeight="1" spans="1:4">
      <c r="A22" s="233" t="s">
        <v>1219</v>
      </c>
      <c r="B22" s="234">
        <v>427</v>
      </c>
      <c r="C22" s="234">
        <v>427</v>
      </c>
      <c r="D22" s="235">
        <f t="shared" si="0"/>
        <v>0</v>
      </c>
    </row>
    <row r="23" ht="36" customHeight="1" spans="1:4">
      <c r="A23" s="233" t="s">
        <v>1220</v>
      </c>
      <c r="B23" s="234">
        <v>635</v>
      </c>
      <c r="C23" s="234">
        <v>723</v>
      </c>
      <c r="D23" s="235">
        <f t="shared" si="0"/>
        <v>0.139</v>
      </c>
    </row>
    <row r="24" ht="36" customHeight="1" spans="1:4">
      <c r="A24" s="233" t="s">
        <v>1441</v>
      </c>
      <c r="B24" s="234"/>
      <c r="C24" s="234"/>
      <c r="D24" s="235" t="str">
        <f t="shared" si="0"/>
        <v/>
      </c>
    </row>
    <row r="25" ht="36" customHeight="1" spans="1:4">
      <c r="A25" s="230" t="s">
        <v>1222</v>
      </c>
      <c r="B25" s="237">
        <f>SUM(B26:B28)</f>
        <v>0</v>
      </c>
      <c r="C25" s="237">
        <f>SUM(C26:C28)</f>
        <v>0</v>
      </c>
      <c r="D25" s="232" t="str">
        <f t="shared" si="0"/>
        <v/>
      </c>
    </row>
    <row r="26" ht="36" customHeight="1" spans="1:4">
      <c r="A26" s="233" t="s">
        <v>1219</v>
      </c>
      <c r="B26" s="234"/>
      <c r="C26" s="234"/>
      <c r="D26" s="235" t="str">
        <f t="shared" si="0"/>
        <v/>
      </c>
    </row>
    <row r="27" ht="36" customHeight="1" spans="1:4">
      <c r="A27" s="233" t="s">
        <v>1220</v>
      </c>
      <c r="B27" s="234"/>
      <c r="C27" s="234"/>
      <c r="D27" s="235" t="str">
        <f t="shared" si="0"/>
        <v/>
      </c>
    </row>
    <row r="28" ht="36" customHeight="1" spans="1:4">
      <c r="A28" s="233" t="s">
        <v>1223</v>
      </c>
      <c r="B28" s="234"/>
      <c r="C28" s="234"/>
      <c r="D28" s="235" t="str">
        <f t="shared" si="0"/>
        <v/>
      </c>
    </row>
    <row r="29" s="221" customFormat="1" ht="36" customHeight="1" spans="1:4">
      <c r="A29" s="230" t="s">
        <v>1224</v>
      </c>
      <c r="B29" s="237">
        <f>SUM(B30:B31)</f>
        <v>0</v>
      </c>
      <c r="C29" s="237">
        <f>SUM(C30:C31)</f>
        <v>0</v>
      </c>
      <c r="D29" s="232" t="str">
        <f t="shared" si="0"/>
        <v/>
      </c>
    </row>
    <row r="30" ht="36" customHeight="1" spans="1:4">
      <c r="A30" s="233" t="s">
        <v>1220</v>
      </c>
      <c r="B30" s="234"/>
      <c r="C30" s="234"/>
      <c r="D30" s="235" t="str">
        <f t="shared" si="0"/>
        <v/>
      </c>
    </row>
    <row r="31" ht="36" customHeight="1" spans="1:4">
      <c r="A31" s="233" t="s">
        <v>1442</v>
      </c>
      <c r="B31" s="234"/>
      <c r="C31" s="234"/>
      <c r="D31" s="235" t="str">
        <f t="shared" si="0"/>
        <v/>
      </c>
    </row>
    <row r="32" ht="36" customHeight="1" spans="1:4">
      <c r="A32" s="230" t="s">
        <v>1226</v>
      </c>
      <c r="B32" s="231">
        <f>SUM(B33,B38,)</f>
        <v>0</v>
      </c>
      <c r="C32" s="231"/>
      <c r="D32" s="232" t="str">
        <f t="shared" si="0"/>
        <v/>
      </c>
    </row>
    <row r="33" ht="36" customHeight="1" spans="1:4">
      <c r="A33" s="230" t="s">
        <v>1227</v>
      </c>
      <c r="B33" s="237">
        <f>SUM(B34:B37)</f>
        <v>0</v>
      </c>
      <c r="C33" s="237">
        <f>SUM(C34:C37)</f>
        <v>0</v>
      </c>
      <c r="D33" s="232" t="str">
        <f t="shared" si="0"/>
        <v/>
      </c>
    </row>
    <row r="34" ht="36" customHeight="1" spans="1:4">
      <c r="A34" s="233" t="s">
        <v>1228</v>
      </c>
      <c r="B34" s="234">
        <f>SUM(B35:B42)</f>
        <v>0</v>
      </c>
      <c r="C34" s="234">
        <f>SUM(C35:C42)</f>
        <v>0</v>
      </c>
      <c r="D34" s="235" t="str">
        <f t="shared" si="0"/>
        <v/>
      </c>
    </row>
    <row r="35" ht="36" customHeight="1" spans="1:4">
      <c r="A35" s="233" t="s">
        <v>1229</v>
      </c>
      <c r="B35" s="234"/>
      <c r="C35" s="234"/>
      <c r="D35" s="235" t="str">
        <f t="shared" si="0"/>
        <v/>
      </c>
    </row>
    <row r="36" ht="36" customHeight="1" spans="1:4">
      <c r="A36" s="233" t="s">
        <v>1230</v>
      </c>
      <c r="B36" s="234"/>
      <c r="C36" s="234"/>
      <c r="D36" s="235" t="str">
        <f t="shared" si="0"/>
        <v/>
      </c>
    </row>
    <row r="37" s="221" customFormat="1" ht="36" customHeight="1" spans="1:4">
      <c r="A37" s="233" t="s">
        <v>1443</v>
      </c>
      <c r="B37" s="234"/>
      <c r="C37" s="234"/>
      <c r="D37" s="235" t="str">
        <f t="shared" si="0"/>
        <v/>
      </c>
    </row>
    <row r="38" ht="36" customHeight="1" spans="1:4">
      <c r="A38" s="230" t="s">
        <v>1232</v>
      </c>
      <c r="B38" s="237">
        <f>SUM(B39:B42)</f>
        <v>0</v>
      </c>
      <c r="C38" s="237">
        <f>SUM(C39:C42)</f>
        <v>0</v>
      </c>
      <c r="D38" s="232" t="str">
        <f t="shared" si="0"/>
        <v/>
      </c>
    </row>
    <row r="39" ht="36" customHeight="1" spans="1:4">
      <c r="A39" s="233" t="s">
        <v>1233</v>
      </c>
      <c r="B39" s="234"/>
      <c r="C39" s="234"/>
      <c r="D39" s="235" t="str">
        <f t="shared" si="0"/>
        <v/>
      </c>
    </row>
    <row r="40" ht="36" customHeight="1" spans="1:4">
      <c r="A40" s="233" t="s">
        <v>1234</v>
      </c>
      <c r="B40" s="234"/>
      <c r="C40" s="234"/>
      <c r="D40" s="235" t="str">
        <f t="shared" si="0"/>
        <v/>
      </c>
    </row>
    <row r="41" ht="36" customHeight="1" spans="1:4">
      <c r="A41" s="233" t="s">
        <v>1235</v>
      </c>
      <c r="B41" s="234"/>
      <c r="C41" s="234"/>
      <c r="D41" s="235" t="str">
        <f t="shared" si="0"/>
        <v/>
      </c>
    </row>
    <row r="42" ht="36" customHeight="1" spans="1:4">
      <c r="A42" s="233" t="s">
        <v>1236</v>
      </c>
      <c r="B42" s="234"/>
      <c r="C42" s="234"/>
      <c r="D42" s="235" t="str">
        <f t="shared" si="0"/>
        <v/>
      </c>
    </row>
    <row r="43" ht="36" customHeight="1" spans="1:4">
      <c r="A43" s="230" t="s">
        <v>1237</v>
      </c>
      <c r="B43" s="231">
        <f>SUM(B44,B60,B64,B65,B71,B75,B79,B83,B89,B92,)</f>
        <v>4014</v>
      </c>
      <c r="C43" s="231">
        <f>SUM(C44,C60,C64,C65,C71,C75,C79,C83,C89,C92,)</f>
        <v>2617</v>
      </c>
      <c r="D43" s="232">
        <f t="shared" si="0"/>
        <v>-0.348</v>
      </c>
    </row>
    <row r="44" ht="36" customHeight="1" spans="1:4">
      <c r="A44" s="230" t="s">
        <v>1238</v>
      </c>
      <c r="B44" s="231">
        <f>SUM(B45:B59)</f>
        <v>4014</v>
      </c>
      <c r="C44" s="231">
        <f>SUM(C45:C59)</f>
        <v>2617</v>
      </c>
      <c r="D44" s="232">
        <f t="shared" si="0"/>
        <v>-0.348</v>
      </c>
    </row>
    <row r="45" ht="36" customHeight="1" spans="1:4">
      <c r="A45" s="233" t="s">
        <v>1239</v>
      </c>
      <c r="B45" s="234"/>
      <c r="C45" s="234"/>
      <c r="D45" s="235" t="str">
        <f t="shared" si="0"/>
        <v/>
      </c>
    </row>
    <row r="46" ht="36" customHeight="1" spans="1:4">
      <c r="A46" s="233" t="s">
        <v>1240</v>
      </c>
      <c r="B46" s="234">
        <v>3000</v>
      </c>
      <c r="C46" s="234">
        <v>2617</v>
      </c>
      <c r="D46" s="235">
        <f t="shared" si="0"/>
        <v>-0.128</v>
      </c>
    </row>
    <row r="47" ht="36" customHeight="1" spans="1:4">
      <c r="A47" s="233" t="s">
        <v>1241</v>
      </c>
      <c r="B47" s="234"/>
      <c r="C47" s="234"/>
      <c r="D47" s="235" t="str">
        <f t="shared" si="0"/>
        <v/>
      </c>
    </row>
    <row r="48" ht="36" customHeight="1" spans="1:4">
      <c r="A48" s="233" t="s">
        <v>1242</v>
      </c>
      <c r="B48" s="234"/>
      <c r="C48" s="234"/>
      <c r="D48" s="235" t="str">
        <f t="shared" si="0"/>
        <v/>
      </c>
    </row>
    <row r="49" ht="36" customHeight="1" spans="1:4">
      <c r="A49" s="233" t="s">
        <v>1243</v>
      </c>
      <c r="B49" s="234"/>
      <c r="C49" s="234"/>
      <c r="D49" s="235" t="str">
        <f t="shared" si="0"/>
        <v/>
      </c>
    </row>
    <row r="50" ht="36" customHeight="1" spans="1:4">
      <c r="A50" s="233" t="s">
        <v>1244</v>
      </c>
      <c r="B50" s="234"/>
      <c r="C50" s="234"/>
      <c r="D50" s="235" t="str">
        <f t="shared" si="0"/>
        <v/>
      </c>
    </row>
    <row r="51" ht="36" customHeight="1" spans="1:4">
      <c r="A51" s="233" t="s">
        <v>1245</v>
      </c>
      <c r="B51" s="234"/>
      <c r="C51" s="234"/>
      <c r="D51" s="235" t="str">
        <f t="shared" si="0"/>
        <v/>
      </c>
    </row>
    <row r="52" ht="36" customHeight="1" spans="1:4">
      <c r="A52" s="233" t="s">
        <v>1246</v>
      </c>
      <c r="B52" s="234"/>
      <c r="C52" s="234"/>
      <c r="D52" s="235" t="str">
        <f t="shared" si="0"/>
        <v/>
      </c>
    </row>
    <row r="53" ht="36" customHeight="1" spans="1:4">
      <c r="A53" s="233" t="s">
        <v>1247</v>
      </c>
      <c r="B53" s="234"/>
      <c r="C53" s="234"/>
      <c r="D53" s="235" t="str">
        <f t="shared" si="0"/>
        <v/>
      </c>
    </row>
    <row r="54" ht="36" customHeight="1" spans="1:4">
      <c r="A54" s="233" t="s">
        <v>1248</v>
      </c>
      <c r="B54" s="234"/>
      <c r="C54" s="234"/>
      <c r="D54" s="235" t="str">
        <f t="shared" si="0"/>
        <v/>
      </c>
    </row>
    <row r="55" ht="36" customHeight="1" spans="1:4">
      <c r="A55" s="233" t="s">
        <v>1249</v>
      </c>
      <c r="B55" s="234"/>
      <c r="C55" s="234"/>
      <c r="D55" s="235" t="str">
        <f t="shared" si="0"/>
        <v/>
      </c>
    </row>
    <row r="56" ht="36" customHeight="1" spans="1:4">
      <c r="A56" s="233" t="s">
        <v>1250</v>
      </c>
      <c r="B56" s="234">
        <v>1014</v>
      </c>
      <c r="C56" s="234"/>
      <c r="D56" s="235"/>
    </row>
    <row r="57" ht="36" customHeight="1" spans="1:4">
      <c r="A57" s="233" t="s">
        <v>1251</v>
      </c>
      <c r="B57" s="234"/>
      <c r="C57" s="234"/>
      <c r="D57" s="235"/>
    </row>
    <row r="58" ht="36" customHeight="1" spans="1:4">
      <c r="A58" s="233" t="s">
        <v>1252</v>
      </c>
      <c r="B58" s="234"/>
      <c r="C58" s="234"/>
      <c r="D58" s="235"/>
    </row>
    <row r="59" ht="36" customHeight="1" spans="1:4">
      <c r="A59" s="233" t="s">
        <v>1444</v>
      </c>
      <c r="B59" s="236"/>
      <c r="C59" s="236"/>
      <c r="D59" s="235" t="str">
        <f t="shared" ref="D59:D71" si="1">IF(B59&gt;0,C59/B59-1,IF(B59&lt;0,-(C59/B59-1),""))</f>
        <v/>
      </c>
    </row>
    <row r="60" ht="36" customHeight="1" spans="1:4">
      <c r="A60" s="230" t="s">
        <v>1254</v>
      </c>
      <c r="B60" s="237">
        <f>SUM(B61:B63)</f>
        <v>0</v>
      </c>
      <c r="C60" s="237">
        <f>SUM(C61:C63)</f>
        <v>0</v>
      </c>
      <c r="D60" s="232" t="str">
        <f t="shared" si="1"/>
        <v/>
      </c>
    </row>
    <row r="61" ht="36" customHeight="1" spans="1:4">
      <c r="A61" s="233" t="s">
        <v>1239</v>
      </c>
      <c r="B61" s="234"/>
      <c r="C61" s="234"/>
      <c r="D61" s="235" t="str">
        <f t="shared" si="1"/>
        <v/>
      </c>
    </row>
    <row r="62" ht="36" customHeight="1" spans="1:4">
      <c r="A62" s="233" t="s">
        <v>1240</v>
      </c>
      <c r="B62" s="234"/>
      <c r="C62" s="234"/>
      <c r="D62" s="235" t="str">
        <f t="shared" si="1"/>
        <v/>
      </c>
    </row>
    <row r="63" ht="36" customHeight="1" spans="1:4">
      <c r="A63" s="233" t="s">
        <v>1255</v>
      </c>
      <c r="B63" s="234"/>
      <c r="C63" s="234"/>
      <c r="D63" s="235" t="str">
        <f t="shared" si="1"/>
        <v/>
      </c>
    </row>
    <row r="64" ht="36" customHeight="1" spans="1:4">
      <c r="A64" s="230" t="s">
        <v>1256</v>
      </c>
      <c r="B64" s="237"/>
      <c r="C64" s="237"/>
      <c r="D64" s="232" t="str">
        <f t="shared" si="1"/>
        <v/>
      </c>
    </row>
    <row r="65" ht="36" customHeight="1" spans="1:4">
      <c r="A65" s="230" t="s">
        <v>1257</v>
      </c>
      <c r="B65" s="237">
        <f>SUM(B66:B70)</f>
        <v>0</v>
      </c>
      <c r="C65" s="237">
        <f>SUM(C66:C70)</f>
        <v>0</v>
      </c>
      <c r="D65" s="232" t="str">
        <f t="shared" si="1"/>
        <v/>
      </c>
    </row>
    <row r="66" ht="36" customHeight="1" spans="1:4">
      <c r="A66" s="233" t="s">
        <v>1258</v>
      </c>
      <c r="B66" s="234"/>
      <c r="C66" s="234"/>
      <c r="D66" s="235" t="str">
        <f t="shared" si="1"/>
        <v/>
      </c>
    </row>
    <row r="67" ht="36" customHeight="1" spans="1:4">
      <c r="A67" s="233" t="s">
        <v>1259</v>
      </c>
      <c r="B67" s="234"/>
      <c r="C67" s="234"/>
      <c r="D67" s="235" t="str">
        <f t="shared" si="1"/>
        <v/>
      </c>
    </row>
    <row r="68" ht="36" customHeight="1" spans="1:4">
      <c r="A68" s="233" t="s">
        <v>1260</v>
      </c>
      <c r="B68" s="234"/>
      <c r="C68" s="234"/>
      <c r="D68" s="235" t="str">
        <f t="shared" si="1"/>
        <v/>
      </c>
    </row>
    <row r="69" ht="36" customHeight="1" spans="1:4">
      <c r="A69" s="233" t="s">
        <v>1261</v>
      </c>
      <c r="B69" s="234"/>
      <c r="C69" s="234"/>
      <c r="D69" s="235" t="str">
        <f t="shared" si="1"/>
        <v/>
      </c>
    </row>
    <row r="70" ht="36" customHeight="1" spans="1:4">
      <c r="A70" s="233" t="s">
        <v>1262</v>
      </c>
      <c r="B70" s="234"/>
      <c r="C70" s="234"/>
      <c r="D70" s="235" t="str">
        <f t="shared" si="1"/>
        <v/>
      </c>
    </row>
    <row r="71" ht="36" customHeight="1" spans="1:4">
      <c r="A71" s="230" t="s">
        <v>1263</v>
      </c>
      <c r="B71" s="237">
        <f>SUM(B72:B74)</f>
        <v>0</v>
      </c>
      <c r="C71" s="237">
        <f>SUM(C72:C74)</f>
        <v>0</v>
      </c>
      <c r="D71" s="232" t="str">
        <f t="shared" si="1"/>
        <v/>
      </c>
    </row>
    <row r="72" ht="36" customHeight="1" spans="1:4">
      <c r="A72" s="233" t="s">
        <v>1264</v>
      </c>
      <c r="B72" s="234"/>
      <c r="C72" s="234"/>
      <c r="D72" s="235" t="str">
        <f t="shared" ref="D72:D135" si="2">IF(B72&gt;0,C72/B72-1,IF(B72&lt;0,-(C72/B72-1),""))</f>
        <v/>
      </c>
    </row>
    <row r="73" ht="36" customHeight="1" spans="1:4">
      <c r="A73" s="233" t="s">
        <v>1265</v>
      </c>
      <c r="B73" s="234"/>
      <c r="C73" s="234"/>
      <c r="D73" s="235" t="str">
        <f t="shared" si="2"/>
        <v/>
      </c>
    </row>
    <row r="74" ht="36" customHeight="1" spans="1:4">
      <c r="A74" s="233" t="s">
        <v>1266</v>
      </c>
      <c r="B74" s="234"/>
      <c r="C74" s="234"/>
      <c r="D74" s="235" t="str">
        <f t="shared" si="2"/>
        <v/>
      </c>
    </row>
    <row r="75" ht="36" customHeight="1" spans="1:4">
      <c r="A75" s="230" t="s">
        <v>1267</v>
      </c>
      <c r="B75" s="237"/>
      <c r="C75" s="237">
        <f>SUM(C76:C78)</f>
        <v>0</v>
      </c>
      <c r="D75" s="232" t="str">
        <f t="shared" si="2"/>
        <v/>
      </c>
    </row>
    <row r="76" ht="36" customHeight="1" spans="1:4">
      <c r="A76" s="233" t="s">
        <v>1239</v>
      </c>
      <c r="B76" s="234"/>
      <c r="C76" s="234"/>
      <c r="D76" s="235" t="str">
        <f t="shared" si="2"/>
        <v/>
      </c>
    </row>
    <row r="77" ht="36" customHeight="1" spans="1:4">
      <c r="A77" s="233" t="s">
        <v>1240</v>
      </c>
      <c r="B77" s="234"/>
      <c r="C77" s="234"/>
      <c r="D77" s="235" t="str">
        <f t="shared" si="2"/>
        <v/>
      </c>
    </row>
    <row r="78" ht="36" customHeight="1" spans="1:4">
      <c r="A78" s="233" t="s">
        <v>1445</v>
      </c>
      <c r="B78" s="234"/>
      <c r="C78" s="234"/>
      <c r="D78" s="235" t="str">
        <f t="shared" si="2"/>
        <v/>
      </c>
    </row>
    <row r="79" ht="36" customHeight="1" spans="1:4">
      <c r="A79" s="230" t="s">
        <v>1269</v>
      </c>
      <c r="B79" s="237">
        <f>SUM(B80:B82)</f>
        <v>0</v>
      </c>
      <c r="C79" s="237">
        <f>SUM(C80:C82)</f>
        <v>0</v>
      </c>
      <c r="D79" s="232" t="str">
        <f t="shared" si="2"/>
        <v/>
      </c>
    </row>
    <row r="80" ht="36" customHeight="1" spans="1:4">
      <c r="A80" s="233" t="s">
        <v>1239</v>
      </c>
      <c r="B80" s="234"/>
      <c r="C80" s="234"/>
      <c r="D80" s="235" t="str">
        <f t="shared" si="2"/>
        <v/>
      </c>
    </row>
    <row r="81" ht="36" customHeight="1" spans="1:4">
      <c r="A81" s="233" t="s">
        <v>1240</v>
      </c>
      <c r="B81" s="234"/>
      <c r="C81" s="234"/>
      <c r="D81" s="235" t="str">
        <f t="shared" si="2"/>
        <v/>
      </c>
    </row>
    <row r="82" ht="36" customHeight="1" spans="1:4">
      <c r="A82" s="233" t="s">
        <v>1446</v>
      </c>
      <c r="B82" s="234"/>
      <c r="C82" s="234"/>
      <c r="D82" s="235" t="str">
        <f t="shared" si="2"/>
        <v/>
      </c>
    </row>
    <row r="83" ht="36" customHeight="1" spans="1:4">
      <c r="A83" s="230" t="s">
        <v>1271</v>
      </c>
      <c r="B83" s="237">
        <f>SUM(B84:B88)</f>
        <v>0</v>
      </c>
      <c r="C83" s="237">
        <f>SUM(C84:C88)</f>
        <v>0</v>
      </c>
      <c r="D83" s="232" t="str">
        <f t="shared" si="2"/>
        <v/>
      </c>
    </row>
    <row r="84" ht="36" customHeight="1" spans="1:4">
      <c r="A84" s="233" t="s">
        <v>1258</v>
      </c>
      <c r="B84" s="234"/>
      <c r="C84" s="234"/>
      <c r="D84" s="235" t="str">
        <f t="shared" si="2"/>
        <v/>
      </c>
    </row>
    <row r="85" ht="36" customHeight="1" spans="1:4">
      <c r="A85" s="233" t="s">
        <v>1259</v>
      </c>
      <c r="B85" s="234"/>
      <c r="C85" s="234"/>
      <c r="D85" s="235" t="str">
        <f t="shared" si="2"/>
        <v/>
      </c>
    </row>
    <row r="86" ht="36" customHeight="1" spans="1:4">
      <c r="A86" s="233" t="s">
        <v>1260</v>
      </c>
      <c r="B86" s="234"/>
      <c r="C86" s="234"/>
      <c r="D86" s="235" t="str">
        <f t="shared" si="2"/>
        <v/>
      </c>
    </row>
    <row r="87" ht="36" customHeight="1" spans="1:4">
      <c r="A87" s="233" t="s">
        <v>1261</v>
      </c>
      <c r="B87" s="234"/>
      <c r="C87" s="234"/>
      <c r="D87" s="235" t="str">
        <f t="shared" si="2"/>
        <v/>
      </c>
    </row>
    <row r="88" ht="36" customHeight="1" spans="1:4">
      <c r="A88" s="233" t="s">
        <v>1447</v>
      </c>
      <c r="B88" s="234"/>
      <c r="C88" s="234"/>
      <c r="D88" s="235" t="str">
        <f t="shared" si="2"/>
        <v/>
      </c>
    </row>
    <row r="89" ht="36" customHeight="1" spans="1:4">
      <c r="A89" s="230" t="s">
        <v>1273</v>
      </c>
      <c r="B89" s="237">
        <f>SUM(B90:B91)</f>
        <v>0</v>
      </c>
      <c r="C89" s="237">
        <f>SUM(C90:C91)</f>
        <v>0</v>
      </c>
      <c r="D89" s="232" t="str">
        <f t="shared" si="2"/>
        <v/>
      </c>
    </row>
    <row r="90" ht="36" customHeight="1" spans="1:4">
      <c r="A90" s="233" t="s">
        <v>1264</v>
      </c>
      <c r="B90" s="234"/>
      <c r="C90" s="234"/>
      <c r="D90" s="235" t="str">
        <f t="shared" si="2"/>
        <v/>
      </c>
    </row>
    <row r="91" ht="36" customHeight="1" spans="1:4">
      <c r="A91" s="233" t="s">
        <v>1448</v>
      </c>
      <c r="B91" s="234"/>
      <c r="C91" s="234"/>
      <c r="D91" s="235" t="str">
        <f t="shared" si="2"/>
        <v/>
      </c>
    </row>
    <row r="92" ht="36" customHeight="1" spans="1:4">
      <c r="A92" s="230" t="s">
        <v>1275</v>
      </c>
      <c r="B92" s="237">
        <f>SUM(B93:B100)</f>
        <v>0</v>
      </c>
      <c r="C92" s="237">
        <f>SUM(C93:C100)</f>
        <v>0</v>
      </c>
      <c r="D92" s="232" t="str">
        <f t="shared" si="2"/>
        <v/>
      </c>
    </row>
    <row r="93" ht="36" customHeight="1" spans="1:4">
      <c r="A93" s="233" t="s">
        <v>1239</v>
      </c>
      <c r="B93" s="234"/>
      <c r="C93" s="234"/>
      <c r="D93" s="235" t="str">
        <f t="shared" si="2"/>
        <v/>
      </c>
    </row>
    <row r="94" ht="36" customHeight="1" spans="1:4">
      <c r="A94" s="233" t="s">
        <v>1240</v>
      </c>
      <c r="B94" s="234"/>
      <c r="C94" s="234"/>
      <c r="D94" s="235" t="str">
        <f t="shared" si="2"/>
        <v/>
      </c>
    </row>
    <row r="95" ht="36" customHeight="1" spans="1:4">
      <c r="A95" s="233" t="s">
        <v>1241</v>
      </c>
      <c r="B95" s="234"/>
      <c r="C95" s="234"/>
      <c r="D95" s="235" t="str">
        <f t="shared" si="2"/>
        <v/>
      </c>
    </row>
    <row r="96" ht="36" customHeight="1" spans="1:4">
      <c r="A96" s="233" t="s">
        <v>1242</v>
      </c>
      <c r="B96" s="234"/>
      <c r="C96" s="234"/>
      <c r="D96" s="235" t="str">
        <f t="shared" si="2"/>
        <v/>
      </c>
    </row>
    <row r="97" ht="36" customHeight="1" spans="1:4">
      <c r="A97" s="233" t="s">
        <v>1245</v>
      </c>
      <c r="B97" s="234"/>
      <c r="C97" s="234"/>
      <c r="D97" s="235" t="str">
        <f t="shared" si="2"/>
        <v/>
      </c>
    </row>
    <row r="98" ht="36" customHeight="1" spans="1:4">
      <c r="A98" s="233" t="s">
        <v>1247</v>
      </c>
      <c r="B98" s="234"/>
      <c r="C98" s="234"/>
      <c r="D98" s="235" t="str">
        <f t="shared" si="2"/>
        <v/>
      </c>
    </row>
    <row r="99" ht="36" customHeight="1" spans="1:4">
      <c r="A99" s="233" t="s">
        <v>1248</v>
      </c>
      <c r="B99" s="234"/>
      <c r="C99" s="234"/>
      <c r="D99" s="235" t="str">
        <f t="shared" si="2"/>
        <v/>
      </c>
    </row>
    <row r="100" ht="36" customHeight="1" spans="1:4">
      <c r="A100" s="233" t="s">
        <v>1449</v>
      </c>
      <c r="B100" s="234"/>
      <c r="C100" s="234"/>
      <c r="D100" s="235" t="str">
        <f t="shared" si="2"/>
        <v/>
      </c>
    </row>
    <row r="101" ht="36" customHeight="1" spans="1:4">
      <c r="A101" s="230" t="s">
        <v>1277</v>
      </c>
      <c r="B101" s="231">
        <f>SUM(B102,B107,B112,B117,B120,)</f>
        <v>87</v>
      </c>
      <c r="C101" s="231">
        <f>SUM(C102,C107,C112,C117,C120,)</f>
        <v>100</v>
      </c>
      <c r="D101" s="232">
        <f t="shared" si="2"/>
        <v>0.149</v>
      </c>
    </row>
    <row r="102" ht="36" customHeight="1" spans="1:4">
      <c r="A102" s="230" t="s">
        <v>1278</v>
      </c>
      <c r="B102" s="231">
        <f>SUM(B103:B106)</f>
        <v>87</v>
      </c>
      <c r="C102" s="231">
        <f>SUM(C103:C106)</f>
        <v>100</v>
      </c>
      <c r="D102" s="232">
        <f t="shared" si="2"/>
        <v>0.149</v>
      </c>
    </row>
    <row r="103" ht="36" customHeight="1" spans="1:4">
      <c r="A103" s="233" t="s">
        <v>1220</v>
      </c>
      <c r="B103" s="234"/>
      <c r="C103" s="234"/>
      <c r="D103" s="235" t="str">
        <f t="shared" si="2"/>
        <v/>
      </c>
    </row>
    <row r="104" ht="36" customHeight="1" spans="1:4">
      <c r="A104" s="233" t="s">
        <v>1279</v>
      </c>
      <c r="B104" s="234"/>
      <c r="C104" s="234"/>
      <c r="D104" s="235" t="str">
        <f t="shared" si="2"/>
        <v/>
      </c>
    </row>
    <row r="105" ht="36" customHeight="1" spans="1:4">
      <c r="A105" s="233" t="s">
        <v>1280</v>
      </c>
      <c r="B105" s="234"/>
      <c r="C105" s="234"/>
      <c r="D105" s="235" t="str">
        <f t="shared" si="2"/>
        <v/>
      </c>
    </row>
    <row r="106" ht="36" customHeight="1" spans="1:4">
      <c r="A106" s="233" t="s">
        <v>1281</v>
      </c>
      <c r="B106" s="234">
        <v>87</v>
      </c>
      <c r="C106" s="234">
        <v>100</v>
      </c>
      <c r="D106" s="235">
        <f t="shared" si="2"/>
        <v>0.149</v>
      </c>
    </row>
    <row r="107" ht="36" customHeight="1" spans="1:4">
      <c r="A107" s="230" t="s">
        <v>1282</v>
      </c>
      <c r="B107" s="237">
        <f>SUM(B108:B111)</f>
        <v>0</v>
      </c>
      <c r="C107" s="237">
        <f>SUM(C108:C111)</f>
        <v>0</v>
      </c>
      <c r="D107" s="232" t="str">
        <f t="shared" si="2"/>
        <v/>
      </c>
    </row>
    <row r="108" ht="36" customHeight="1" spans="1:4">
      <c r="A108" s="233" t="s">
        <v>1220</v>
      </c>
      <c r="B108" s="234"/>
      <c r="C108" s="234"/>
      <c r="D108" s="235" t="str">
        <f t="shared" si="2"/>
        <v/>
      </c>
    </row>
    <row r="109" ht="36" customHeight="1" spans="1:4">
      <c r="A109" s="233" t="s">
        <v>1279</v>
      </c>
      <c r="B109" s="234"/>
      <c r="C109" s="234"/>
      <c r="D109" s="235" t="str">
        <f t="shared" si="2"/>
        <v/>
      </c>
    </row>
    <row r="110" ht="36" customHeight="1" spans="1:4">
      <c r="A110" s="233" t="s">
        <v>1283</v>
      </c>
      <c r="B110" s="234"/>
      <c r="C110" s="234"/>
      <c r="D110" s="235" t="str">
        <f t="shared" si="2"/>
        <v/>
      </c>
    </row>
    <row r="111" ht="36" customHeight="1" spans="1:4">
      <c r="A111" s="233" t="s">
        <v>1284</v>
      </c>
      <c r="B111" s="234"/>
      <c r="C111" s="234"/>
      <c r="D111" s="235" t="str">
        <f t="shared" si="2"/>
        <v/>
      </c>
    </row>
    <row r="112" ht="36" customHeight="1" spans="1:4">
      <c r="A112" s="230" t="s">
        <v>1285</v>
      </c>
      <c r="B112" s="231">
        <f>SUM(B113:B116)</f>
        <v>0</v>
      </c>
      <c r="C112" s="231">
        <f>SUM(C113:C116)</f>
        <v>0</v>
      </c>
      <c r="D112" s="232" t="str">
        <f t="shared" si="2"/>
        <v/>
      </c>
    </row>
    <row r="113" ht="36" customHeight="1" spans="1:4">
      <c r="A113" s="233" t="s">
        <v>1286</v>
      </c>
      <c r="B113" s="234"/>
      <c r="C113" s="234"/>
      <c r="D113" s="235" t="str">
        <f t="shared" si="2"/>
        <v/>
      </c>
    </row>
    <row r="114" ht="36" customHeight="1" spans="1:4">
      <c r="A114" s="233" t="s">
        <v>1287</v>
      </c>
      <c r="B114" s="234"/>
      <c r="C114" s="234"/>
      <c r="D114" s="235" t="str">
        <f t="shared" si="2"/>
        <v/>
      </c>
    </row>
    <row r="115" ht="36" customHeight="1" spans="1:4">
      <c r="A115" s="233" t="s">
        <v>1288</v>
      </c>
      <c r="B115" s="234"/>
      <c r="C115" s="234"/>
      <c r="D115" s="235" t="str">
        <f t="shared" si="2"/>
        <v/>
      </c>
    </row>
    <row r="116" ht="36" customHeight="1" spans="1:4">
      <c r="A116" s="233" t="s">
        <v>1289</v>
      </c>
      <c r="B116" s="236"/>
      <c r="C116" s="236"/>
      <c r="D116" s="235" t="str">
        <f t="shared" si="2"/>
        <v/>
      </c>
    </row>
    <row r="117" ht="36" customHeight="1" spans="1:4">
      <c r="A117" s="230" t="s">
        <v>1290</v>
      </c>
      <c r="B117" s="237">
        <f>SUM(B118:B119)</f>
        <v>0</v>
      </c>
      <c r="C117" s="237">
        <f>SUM(C118:C119)</f>
        <v>0</v>
      </c>
      <c r="D117" s="232" t="str">
        <f t="shared" si="2"/>
        <v/>
      </c>
    </row>
    <row r="118" ht="36" customHeight="1" spans="1:4">
      <c r="A118" s="233" t="s">
        <v>1220</v>
      </c>
      <c r="B118" s="234"/>
      <c r="C118" s="234"/>
      <c r="D118" s="235" t="str">
        <f t="shared" si="2"/>
        <v/>
      </c>
    </row>
    <row r="119" ht="36" customHeight="1" spans="1:4">
      <c r="A119" s="233" t="s">
        <v>1450</v>
      </c>
      <c r="B119" s="234"/>
      <c r="C119" s="234"/>
      <c r="D119" s="235" t="str">
        <f t="shared" si="2"/>
        <v/>
      </c>
    </row>
    <row r="120" ht="36" customHeight="1" spans="1:4">
      <c r="A120" s="230" t="s">
        <v>1292</v>
      </c>
      <c r="B120" s="237">
        <f>SUM(B121:B124)</f>
        <v>0</v>
      </c>
      <c r="C120" s="237">
        <f>SUM(C121:C124)</f>
        <v>0</v>
      </c>
      <c r="D120" s="232" t="str">
        <f t="shared" si="2"/>
        <v/>
      </c>
    </row>
    <row r="121" ht="36" customHeight="1" spans="1:4">
      <c r="A121" s="233" t="s">
        <v>1286</v>
      </c>
      <c r="B121" s="234"/>
      <c r="C121" s="234"/>
      <c r="D121" s="235" t="str">
        <f t="shared" si="2"/>
        <v/>
      </c>
    </row>
    <row r="122" ht="36" customHeight="1" spans="1:4">
      <c r="A122" s="233" t="s">
        <v>1293</v>
      </c>
      <c r="B122" s="234"/>
      <c r="C122" s="234"/>
      <c r="D122" s="235" t="str">
        <f t="shared" si="2"/>
        <v/>
      </c>
    </row>
    <row r="123" ht="36" customHeight="1" spans="1:4">
      <c r="A123" s="233" t="s">
        <v>1288</v>
      </c>
      <c r="B123" s="234"/>
      <c r="C123" s="234"/>
      <c r="D123" s="235" t="str">
        <f t="shared" si="2"/>
        <v/>
      </c>
    </row>
    <row r="124" ht="36" customHeight="1" spans="1:4">
      <c r="A124" s="233" t="s">
        <v>1451</v>
      </c>
      <c r="B124" s="234"/>
      <c r="C124" s="234"/>
      <c r="D124" s="235" t="str">
        <f t="shared" si="2"/>
        <v/>
      </c>
    </row>
    <row r="125" ht="36" customHeight="1" spans="1:4">
      <c r="A125" s="230" t="s">
        <v>1295</v>
      </c>
      <c r="B125" s="231">
        <f>SUM(B126,B131,B136,B141,B150,B157,B166,B169,B172,B173,)</f>
        <v>0</v>
      </c>
      <c r="C125" s="231">
        <f>SUM(C126,C131,C136,C141,C150,C157,C166,C169,C172,C173,)</f>
        <v>0</v>
      </c>
      <c r="D125" s="232" t="str">
        <f t="shared" si="2"/>
        <v/>
      </c>
    </row>
    <row r="126" ht="36" customHeight="1" spans="1:4">
      <c r="A126" s="230" t="s">
        <v>1452</v>
      </c>
      <c r="B126" s="237">
        <f>SUM(B127:B130)</f>
        <v>0</v>
      </c>
      <c r="C126" s="237">
        <f>SUM(C127:C130)</f>
        <v>0</v>
      </c>
      <c r="D126" s="232" t="str">
        <f t="shared" si="2"/>
        <v/>
      </c>
    </row>
    <row r="127" ht="36" customHeight="1" spans="1:4">
      <c r="A127" s="233" t="s">
        <v>1297</v>
      </c>
      <c r="B127" s="234"/>
      <c r="C127" s="234"/>
      <c r="D127" s="235" t="str">
        <f t="shared" si="2"/>
        <v/>
      </c>
    </row>
    <row r="128" ht="36" customHeight="1" spans="1:4">
      <c r="A128" s="233" t="s">
        <v>1298</v>
      </c>
      <c r="B128" s="234"/>
      <c r="C128" s="234"/>
      <c r="D128" s="235" t="str">
        <f t="shared" si="2"/>
        <v/>
      </c>
    </row>
    <row r="129" ht="36" customHeight="1" spans="1:4">
      <c r="A129" s="233" t="s">
        <v>1299</v>
      </c>
      <c r="B129" s="234"/>
      <c r="C129" s="234"/>
      <c r="D129" s="235" t="str">
        <f t="shared" si="2"/>
        <v/>
      </c>
    </row>
    <row r="130" ht="36" customHeight="1" spans="1:4">
      <c r="A130" s="233" t="s">
        <v>1453</v>
      </c>
      <c r="B130" s="234"/>
      <c r="C130" s="234"/>
      <c r="D130" s="235" t="str">
        <f t="shared" si="2"/>
        <v/>
      </c>
    </row>
    <row r="131" ht="36" customHeight="1" spans="1:4">
      <c r="A131" s="230" t="s">
        <v>1301</v>
      </c>
      <c r="B131" s="231">
        <f>SUM(B132:B135)</f>
        <v>0</v>
      </c>
      <c r="C131" s="231">
        <f>SUM(C132:C135)</f>
        <v>0</v>
      </c>
      <c r="D131" s="232" t="str">
        <f t="shared" si="2"/>
        <v/>
      </c>
    </row>
    <row r="132" ht="36" customHeight="1" spans="1:4">
      <c r="A132" s="233" t="s">
        <v>1299</v>
      </c>
      <c r="B132" s="234"/>
      <c r="C132" s="234"/>
      <c r="D132" s="235" t="str">
        <f t="shared" si="2"/>
        <v/>
      </c>
    </row>
    <row r="133" ht="36" customHeight="1" spans="1:4">
      <c r="A133" s="233" t="s">
        <v>1302</v>
      </c>
      <c r="B133" s="234"/>
      <c r="C133" s="234"/>
      <c r="D133" s="235" t="str">
        <f t="shared" si="2"/>
        <v/>
      </c>
    </row>
    <row r="134" ht="36" customHeight="1" spans="1:4">
      <c r="A134" s="233" t="s">
        <v>1303</v>
      </c>
      <c r="B134" s="234"/>
      <c r="C134" s="234"/>
      <c r="D134" s="235" t="str">
        <f t="shared" si="2"/>
        <v/>
      </c>
    </row>
    <row r="135" ht="36" customHeight="1" spans="1:4">
      <c r="A135" s="233" t="s">
        <v>1304</v>
      </c>
      <c r="B135" s="236"/>
      <c r="C135" s="236"/>
      <c r="D135" s="235" t="str">
        <f t="shared" si="2"/>
        <v/>
      </c>
    </row>
    <row r="136" ht="36" customHeight="1" spans="1:4">
      <c r="A136" s="230" t="s">
        <v>1305</v>
      </c>
      <c r="B136" s="231">
        <f>SUM(B137:B140)</f>
        <v>0</v>
      </c>
      <c r="C136" s="231">
        <f>SUM(C137:C140)</f>
        <v>0</v>
      </c>
      <c r="D136" s="232" t="str">
        <f t="shared" ref="D136:D199" si="3">IF(B136&gt;0,C136/B136-1,IF(B136&lt;0,-(C136/B136-1),""))</f>
        <v/>
      </c>
    </row>
    <row r="137" ht="36" customHeight="1" spans="1:4">
      <c r="A137" s="233" t="s">
        <v>1306</v>
      </c>
      <c r="B137" s="234"/>
      <c r="C137" s="234"/>
      <c r="D137" s="235" t="str">
        <f t="shared" si="3"/>
        <v/>
      </c>
    </row>
    <row r="138" ht="36" customHeight="1" spans="1:4">
      <c r="A138" s="233" t="s">
        <v>1307</v>
      </c>
      <c r="B138" s="236"/>
      <c r="C138" s="236"/>
      <c r="D138" s="235" t="str">
        <f t="shared" si="3"/>
        <v/>
      </c>
    </row>
    <row r="139" ht="36" customHeight="1" spans="1:4">
      <c r="A139" s="233" t="s">
        <v>1308</v>
      </c>
      <c r="B139" s="236"/>
      <c r="C139" s="236"/>
      <c r="D139" s="235" t="str">
        <f t="shared" si="3"/>
        <v/>
      </c>
    </row>
    <row r="140" ht="36" customHeight="1" spans="1:4">
      <c r="A140" s="233" t="s">
        <v>1309</v>
      </c>
      <c r="B140" s="234"/>
      <c r="C140" s="234"/>
      <c r="D140" s="235" t="str">
        <f t="shared" si="3"/>
        <v/>
      </c>
    </row>
    <row r="141" ht="36" customHeight="1" spans="1:4">
      <c r="A141" s="230" t="s">
        <v>1310</v>
      </c>
      <c r="B141" s="237">
        <f>SUM(B142:B149)</f>
        <v>0</v>
      </c>
      <c r="C141" s="237">
        <f>SUM(C142:C149)</f>
        <v>0</v>
      </c>
      <c r="D141" s="232" t="str">
        <f t="shared" si="3"/>
        <v/>
      </c>
    </row>
    <row r="142" ht="36" customHeight="1" spans="1:4">
      <c r="A142" s="233" t="s">
        <v>1311</v>
      </c>
      <c r="B142" s="234"/>
      <c r="C142" s="234"/>
      <c r="D142" s="235" t="str">
        <f t="shared" si="3"/>
        <v/>
      </c>
    </row>
    <row r="143" ht="36" customHeight="1" spans="1:4">
      <c r="A143" s="233" t="s">
        <v>1312</v>
      </c>
      <c r="B143" s="234"/>
      <c r="C143" s="234"/>
      <c r="D143" s="235" t="str">
        <f t="shared" si="3"/>
        <v/>
      </c>
    </row>
    <row r="144" ht="36" customHeight="1" spans="1:4">
      <c r="A144" s="233" t="s">
        <v>1313</v>
      </c>
      <c r="B144" s="234"/>
      <c r="C144" s="234"/>
      <c r="D144" s="235" t="str">
        <f t="shared" si="3"/>
        <v/>
      </c>
    </row>
    <row r="145" ht="36" customHeight="1" spans="1:4">
      <c r="A145" s="233" t="s">
        <v>1314</v>
      </c>
      <c r="B145" s="234"/>
      <c r="C145" s="234"/>
      <c r="D145" s="235" t="str">
        <f t="shared" si="3"/>
        <v/>
      </c>
    </row>
    <row r="146" ht="36" customHeight="1" spans="1:4">
      <c r="A146" s="233" t="s">
        <v>1315</v>
      </c>
      <c r="B146" s="234"/>
      <c r="C146" s="234"/>
      <c r="D146" s="235" t="str">
        <f t="shared" si="3"/>
        <v/>
      </c>
    </row>
    <row r="147" ht="36" customHeight="1" spans="1:4">
      <c r="A147" s="233" t="s">
        <v>1316</v>
      </c>
      <c r="B147" s="234"/>
      <c r="C147" s="234"/>
      <c r="D147" s="235" t="str">
        <f t="shared" si="3"/>
        <v/>
      </c>
    </row>
    <row r="148" ht="36" customHeight="1" spans="1:4">
      <c r="A148" s="233" t="s">
        <v>1317</v>
      </c>
      <c r="B148" s="234"/>
      <c r="C148" s="234"/>
      <c r="D148" s="235" t="str">
        <f t="shared" si="3"/>
        <v/>
      </c>
    </row>
    <row r="149" ht="36" customHeight="1" spans="1:4">
      <c r="A149" s="233" t="s">
        <v>1318</v>
      </c>
      <c r="B149" s="234"/>
      <c r="C149" s="234"/>
      <c r="D149" s="235" t="str">
        <f t="shared" si="3"/>
        <v/>
      </c>
    </row>
    <row r="150" ht="36" customHeight="1" spans="1:4">
      <c r="A150" s="230" t="s">
        <v>1319</v>
      </c>
      <c r="B150" s="237">
        <f>SUM(B151:B156)</f>
        <v>0</v>
      </c>
      <c r="C150" s="237">
        <f>SUM(C151:C156)</f>
        <v>0</v>
      </c>
      <c r="D150" s="232" t="str">
        <f t="shared" si="3"/>
        <v/>
      </c>
    </row>
    <row r="151" ht="36" customHeight="1" spans="1:4">
      <c r="A151" s="233" t="s">
        <v>1320</v>
      </c>
      <c r="B151" s="234"/>
      <c r="C151" s="234"/>
      <c r="D151" s="235" t="str">
        <f t="shared" si="3"/>
        <v/>
      </c>
    </row>
    <row r="152" ht="36" customHeight="1" spans="1:4">
      <c r="A152" s="233" t="s">
        <v>1321</v>
      </c>
      <c r="B152" s="234"/>
      <c r="C152" s="234"/>
      <c r="D152" s="235" t="str">
        <f t="shared" si="3"/>
        <v/>
      </c>
    </row>
    <row r="153" ht="36" customHeight="1" spans="1:4">
      <c r="A153" s="233" t="s">
        <v>1322</v>
      </c>
      <c r="B153" s="234"/>
      <c r="C153" s="234"/>
      <c r="D153" s="235" t="str">
        <f t="shared" si="3"/>
        <v/>
      </c>
    </row>
    <row r="154" ht="36" customHeight="1" spans="1:4">
      <c r="A154" s="233" t="s">
        <v>1323</v>
      </c>
      <c r="B154" s="234"/>
      <c r="C154" s="234"/>
      <c r="D154" s="235" t="str">
        <f t="shared" si="3"/>
        <v/>
      </c>
    </row>
    <row r="155" ht="36" customHeight="1" spans="1:4">
      <c r="A155" s="233" t="s">
        <v>1324</v>
      </c>
      <c r="B155" s="234"/>
      <c r="C155" s="234"/>
      <c r="D155" s="235" t="str">
        <f t="shared" si="3"/>
        <v/>
      </c>
    </row>
    <row r="156" ht="36" customHeight="1" spans="1:4">
      <c r="A156" s="233" t="s">
        <v>1325</v>
      </c>
      <c r="B156" s="234"/>
      <c r="C156" s="234"/>
      <c r="D156" s="235" t="str">
        <f t="shared" si="3"/>
        <v/>
      </c>
    </row>
    <row r="157" ht="36" customHeight="1" spans="1:4">
      <c r="A157" s="230" t="s">
        <v>1326</v>
      </c>
      <c r="B157" s="231">
        <f>SUM(B158:B165)</f>
        <v>0</v>
      </c>
      <c r="C157" s="231">
        <f>SUM(C158:C165)</f>
        <v>0</v>
      </c>
      <c r="D157" s="232" t="str">
        <f t="shared" si="3"/>
        <v/>
      </c>
    </row>
    <row r="158" ht="36" customHeight="1" spans="1:4">
      <c r="A158" s="233" t="s">
        <v>1327</v>
      </c>
      <c r="B158" s="236"/>
      <c r="C158" s="236"/>
      <c r="D158" s="235" t="str">
        <f t="shared" si="3"/>
        <v/>
      </c>
    </row>
    <row r="159" ht="36" customHeight="1" spans="1:4">
      <c r="A159" s="233" t="s">
        <v>1328</v>
      </c>
      <c r="B159" s="234"/>
      <c r="C159" s="234"/>
      <c r="D159" s="235" t="str">
        <f t="shared" si="3"/>
        <v/>
      </c>
    </row>
    <row r="160" ht="36" customHeight="1" spans="1:4">
      <c r="A160" s="233" t="s">
        <v>1329</v>
      </c>
      <c r="B160" s="236"/>
      <c r="C160" s="236"/>
      <c r="D160" s="235" t="str">
        <f t="shared" si="3"/>
        <v/>
      </c>
    </row>
    <row r="161" ht="36" customHeight="1" spans="1:4">
      <c r="A161" s="233" t="s">
        <v>1330</v>
      </c>
      <c r="B161" s="236"/>
      <c r="C161" s="236"/>
      <c r="D161" s="235" t="str">
        <f t="shared" si="3"/>
        <v/>
      </c>
    </row>
    <row r="162" ht="36" customHeight="1" spans="1:4">
      <c r="A162" s="233" t="s">
        <v>1331</v>
      </c>
      <c r="B162" s="234"/>
      <c r="C162" s="234"/>
      <c r="D162" s="235" t="str">
        <f t="shared" si="3"/>
        <v/>
      </c>
    </row>
    <row r="163" ht="36" customHeight="1" spans="1:4">
      <c r="A163" s="233" t="s">
        <v>1332</v>
      </c>
      <c r="B163" s="234"/>
      <c r="C163" s="234"/>
      <c r="D163" s="235" t="str">
        <f t="shared" si="3"/>
        <v/>
      </c>
    </row>
    <row r="164" ht="36" customHeight="1" spans="1:4">
      <c r="A164" s="233" t="s">
        <v>1333</v>
      </c>
      <c r="B164" s="234"/>
      <c r="C164" s="234"/>
      <c r="D164" s="235" t="str">
        <f t="shared" si="3"/>
        <v/>
      </c>
    </row>
    <row r="165" ht="36" customHeight="1" spans="1:4">
      <c r="A165" s="233" t="s">
        <v>1334</v>
      </c>
      <c r="B165" s="234"/>
      <c r="C165" s="234"/>
      <c r="D165" s="235" t="str">
        <f t="shared" si="3"/>
        <v/>
      </c>
    </row>
    <row r="166" ht="36" customHeight="1" spans="1:4">
      <c r="A166" s="230" t="s">
        <v>1454</v>
      </c>
      <c r="B166" s="237">
        <f>SUM(B167:B168)</f>
        <v>0</v>
      </c>
      <c r="C166" s="237">
        <f>SUM(C167:C168)</f>
        <v>0</v>
      </c>
      <c r="D166" s="232" t="str">
        <f t="shared" si="3"/>
        <v/>
      </c>
    </row>
    <row r="167" ht="36" customHeight="1" spans="1:4">
      <c r="A167" s="233" t="s">
        <v>1297</v>
      </c>
      <c r="B167" s="234"/>
      <c r="C167" s="234"/>
      <c r="D167" s="235" t="str">
        <f t="shared" si="3"/>
        <v/>
      </c>
    </row>
    <row r="168" ht="36" customHeight="1" spans="1:4">
      <c r="A168" s="233" t="s">
        <v>1455</v>
      </c>
      <c r="B168" s="234"/>
      <c r="C168" s="234"/>
      <c r="D168" s="235" t="str">
        <f t="shared" si="3"/>
        <v/>
      </c>
    </row>
    <row r="169" ht="36" customHeight="1" spans="1:4">
      <c r="A169" s="230" t="s">
        <v>1337</v>
      </c>
      <c r="B169" s="237">
        <f>SUM(B170:B171)</f>
        <v>0</v>
      </c>
      <c r="C169" s="237">
        <f>SUM(C170:C171)</f>
        <v>0</v>
      </c>
      <c r="D169" s="232" t="str">
        <f t="shared" si="3"/>
        <v/>
      </c>
    </row>
    <row r="170" ht="36" customHeight="1" spans="1:4">
      <c r="A170" s="233" t="s">
        <v>1297</v>
      </c>
      <c r="B170" s="234"/>
      <c r="C170" s="234"/>
      <c r="D170" s="235" t="str">
        <f t="shared" si="3"/>
        <v/>
      </c>
    </row>
    <row r="171" ht="36" customHeight="1" spans="1:4">
      <c r="A171" s="233" t="s">
        <v>1456</v>
      </c>
      <c r="B171" s="234"/>
      <c r="C171" s="234"/>
      <c r="D171" s="235" t="str">
        <f t="shared" si="3"/>
        <v/>
      </c>
    </row>
    <row r="172" ht="36" customHeight="1" spans="1:4">
      <c r="A172" s="230" t="s">
        <v>1339</v>
      </c>
      <c r="B172" s="237"/>
      <c r="C172" s="237"/>
      <c r="D172" s="232" t="str">
        <f t="shared" si="3"/>
        <v/>
      </c>
    </row>
    <row r="173" ht="36" customHeight="1" spans="1:4">
      <c r="A173" s="230" t="s">
        <v>1340</v>
      </c>
      <c r="B173" s="237">
        <f>SUM(B174:B176)</f>
        <v>0</v>
      </c>
      <c r="C173" s="237">
        <f>SUM(C174:C176)</f>
        <v>0</v>
      </c>
      <c r="D173" s="232" t="str">
        <f t="shared" si="3"/>
        <v/>
      </c>
    </row>
    <row r="174" ht="36" customHeight="1" spans="1:4">
      <c r="A174" s="233" t="s">
        <v>1306</v>
      </c>
      <c r="B174" s="234"/>
      <c r="C174" s="234"/>
      <c r="D174" s="235" t="str">
        <f t="shared" si="3"/>
        <v/>
      </c>
    </row>
    <row r="175" ht="36" customHeight="1" spans="1:4">
      <c r="A175" s="233" t="s">
        <v>1308</v>
      </c>
      <c r="B175" s="234"/>
      <c r="C175" s="234"/>
      <c r="D175" s="235" t="str">
        <f t="shared" si="3"/>
        <v/>
      </c>
    </row>
    <row r="176" ht="36" customHeight="1" spans="1:4">
      <c r="A176" s="233" t="s">
        <v>1457</v>
      </c>
      <c r="B176" s="234"/>
      <c r="C176" s="234"/>
      <c r="D176" s="235" t="str">
        <f t="shared" si="3"/>
        <v/>
      </c>
    </row>
    <row r="177" ht="36" customHeight="1" spans="1:4">
      <c r="A177" s="230" t="s">
        <v>1342</v>
      </c>
      <c r="B177" s="231">
        <f>SUM(B178)</f>
        <v>0</v>
      </c>
      <c r="C177" s="231">
        <f>SUM(C178)</f>
        <v>0</v>
      </c>
      <c r="D177" s="232" t="str">
        <f t="shared" si="3"/>
        <v/>
      </c>
    </row>
    <row r="178" ht="36" customHeight="1" spans="1:4">
      <c r="A178" s="230" t="s">
        <v>1343</v>
      </c>
      <c r="B178" s="231">
        <f>SUM(B179:B180)</f>
        <v>0</v>
      </c>
      <c r="C178" s="231">
        <f>SUM(C179:C180)</f>
        <v>0</v>
      </c>
      <c r="D178" s="232" t="str">
        <f t="shared" si="3"/>
        <v/>
      </c>
    </row>
    <row r="179" ht="36" customHeight="1" spans="1:4">
      <c r="A179" s="233" t="s">
        <v>1344</v>
      </c>
      <c r="B179" s="236"/>
      <c r="C179" s="236"/>
      <c r="D179" s="235" t="str">
        <f t="shared" si="3"/>
        <v/>
      </c>
    </row>
    <row r="180" ht="36" customHeight="1" spans="1:4">
      <c r="A180" s="233" t="s">
        <v>1345</v>
      </c>
      <c r="B180" s="234"/>
      <c r="C180" s="234"/>
      <c r="D180" s="235" t="str">
        <f t="shared" si="3"/>
        <v/>
      </c>
    </row>
    <row r="181" ht="36" customHeight="1" spans="1:4">
      <c r="A181" s="230" t="s">
        <v>1346</v>
      </c>
      <c r="B181" s="231">
        <f>SUM(B182,B186,B195,)</f>
        <v>38055</v>
      </c>
      <c r="C181" s="231">
        <f>SUM(C182,C186,C195,)</f>
        <v>537</v>
      </c>
      <c r="D181" s="232">
        <f t="shared" si="3"/>
        <v>-0.986</v>
      </c>
    </row>
    <row r="182" ht="36" customHeight="1" spans="1:4">
      <c r="A182" s="230" t="s">
        <v>1458</v>
      </c>
      <c r="B182" s="231">
        <f>SUM(B183:B185)</f>
        <v>37600</v>
      </c>
      <c r="C182" s="231">
        <f>SUM(C183:C185)</f>
        <v>0</v>
      </c>
      <c r="D182" s="232">
        <f t="shared" si="3"/>
        <v>-1</v>
      </c>
    </row>
    <row r="183" ht="36" customHeight="1" spans="1:4">
      <c r="A183" s="233" t="s">
        <v>1348</v>
      </c>
      <c r="B183" s="236"/>
      <c r="C183" s="236"/>
      <c r="D183" s="235" t="str">
        <f t="shared" si="3"/>
        <v/>
      </c>
    </row>
    <row r="184" ht="36" customHeight="1" spans="1:4">
      <c r="A184" s="233" t="s">
        <v>1459</v>
      </c>
      <c r="B184" s="236">
        <v>37600</v>
      </c>
      <c r="C184" s="236"/>
      <c r="D184" s="235">
        <f t="shared" si="3"/>
        <v>-1</v>
      </c>
    </row>
    <row r="185" ht="36" customHeight="1" spans="1:4">
      <c r="A185" s="233" t="s">
        <v>1350</v>
      </c>
      <c r="B185" s="234"/>
      <c r="C185" s="234"/>
      <c r="D185" s="235" t="str">
        <f t="shared" si="3"/>
        <v/>
      </c>
    </row>
    <row r="186" ht="36" customHeight="1" spans="1:4">
      <c r="A186" s="230" t="s">
        <v>1351</v>
      </c>
      <c r="B186" s="231">
        <f>SUM(B187:B194)</f>
        <v>2</v>
      </c>
      <c r="C186" s="231">
        <f>SUM(C187:C194)</f>
        <v>5</v>
      </c>
      <c r="D186" s="232">
        <f t="shared" si="3"/>
        <v>1.5</v>
      </c>
    </row>
    <row r="187" ht="36" customHeight="1" spans="1:4">
      <c r="A187" s="233" t="s">
        <v>1352</v>
      </c>
      <c r="B187" s="234"/>
      <c r="C187" s="234"/>
      <c r="D187" s="235" t="str">
        <f t="shared" si="3"/>
        <v/>
      </c>
    </row>
    <row r="188" ht="36" customHeight="1" spans="1:4">
      <c r="A188" s="233" t="s">
        <v>1353</v>
      </c>
      <c r="B188" s="234"/>
      <c r="C188" s="234"/>
      <c r="D188" s="235" t="str">
        <f t="shared" si="3"/>
        <v/>
      </c>
    </row>
    <row r="189" ht="36" customHeight="1" spans="1:4">
      <c r="A189" s="233" t="s">
        <v>1354</v>
      </c>
      <c r="B189" s="236">
        <v>2</v>
      </c>
      <c r="C189" s="236">
        <v>5</v>
      </c>
      <c r="D189" s="235">
        <f t="shared" si="3"/>
        <v>1.5</v>
      </c>
    </row>
    <row r="190" ht="36" customHeight="1" spans="1:4">
      <c r="A190" s="233" t="s">
        <v>1355</v>
      </c>
      <c r="B190" s="236"/>
      <c r="C190" s="236"/>
      <c r="D190" s="235" t="str">
        <f t="shared" si="3"/>
        <v/>
      </c>
    </row>
    <row r="191" ht="36" customHeight="1" spans="1:4">
      <c r="A191" s="233" t="s">
        <v>1356</v>
      </c>
      <c r="B191" s="234"/>
      <c r="C191" s="234"/>
      <c r="D191" s="235" t="str">
        <f t="shared" si="3"/>
        <v/>
      </c>
    </row>
    <row r="192" ht="36" customHeight="1" spans="1:4">
      <c r="A192" s="233" t="s">
        <v>1357</v>
      </c>
      <c r="B192" s="234"/>
      <c r="C192" s="234"/>
      <c r="D192" s="235" t="str">
        <f t="shared" si="3"/>
        <v/>
      </c>
    </row>
    <row r="193" ht="36" customHeight="1" spans="1:4">
      <c r="A193" s="233" t="s">
        <v>1358</v>
      </c>
      <c r="B193" s="236"/>
      <c r="C193" s="236"/>
      <c r="D193" s="235" t="str">
        <f t="shared" si="3"/>
        <v/>
      </c>
    </row>
    <row r="194" ht="36" customHeight="1" spans="1:4">
      <c r="A194" s="233" t="s">
        <v>1460</v>
      </c>
      <c r="B194" s="234"/>
      <c r="C194" s="234"/>
      <c r="D194" s="235" t="str">
        <f t="shared" si="3"/>
        <v/>
      </c>
    </row>
    <row r="195" ht="36" customHeight="1" spans="1:4">
      <c r="A195" s="230" t="s">
        <v>1360</v>
      </c>
      <c r="B195" s="231">
        <f>SUM(B196:B206)</f>
        <v>453</v>
      </c>
      <c r="C195" s="231">
        <f>SUM(C196:C206)</f>
        <v>532</v>
      </c>
      <c r="D195" s="232">
        <f t="shared" si="3"/>
        <v>0.174</v>
      </c>
    </row>
    <row r="196" ht="36" customHeight="1" spans="1:4">
      <c r="A196" s="233" t="s">
        <v>1461</v>
      </c>
      <c r="B196" s="234"/>
      <c r="C196" s="234"/>
      <c r="D196" s="235" t="str">
        <f t="shared" si="3"/>
        <v/>
      </c>
    </row>
    <row r="197" ht="36" customHeight="1" spans="1:4">
      <c r="A197" s="233" t="s">
        <v>1362</v>
      </c>
      <c r="B197" s="236">
        <v>211</v>
      </c>
      <c r="C197" s="236">
        <v>211</v>
      </c>
      <c r="D197" s="235">
        <f t="shared" si="3"/>
        <v>0</v>
      </c>
    </row>
    <row r="198" ht="36" customHeight="1" spans="1:4">
      <c r="A198" s="233" t="s">
        <v>1363</v>
      </c>
      <c r="B198" s="236">
        <v>26</v>
      </c>
      <c r="C198" s="236">
        <v>106</v>
      </c>
      <c r="D198" s="235">
        <f t="shared" si="3"/>
        <v>3.077</v>
      </c>
    </row>
    <row r="199" ht="36" customHeight="1" spans="1:4">
      <c r="A199" s="233" t="s">
        <v>1364</v>
      </c>
      <c r="B199" s="234">
        <v>5</v>
      </c>
      <c r="C199" s="234">
        <v>5</v>
      </c>
      <c r="D199" s="235">
        <f t="shared" si="3"/>
        <v>0</v>
      </c>
    </row>
    <row r="200" ht="36" customHeight="1" spans="1:4">
      <c r="A200" s="233" t="s">
        <v>1365</v>
      </c>
      <c r="B200" s="234"/>
      <c r="C200" s="234"/>
      <c r="D200" s="235" t="str">
        <f t="shared" ref="D200:D263" si="4">IF(B200&gt;0,C200/B200-1,IF(B200&lt;0,-(C200/B200-1),""))</f>
        <v/>
      </c>
    </row>
    <row r="201" ht="36" customHeight="1" spans="1:4">
      <c r="A201" s="233" t="s">
        <v>1366</v>
      </c>
      <c r="B201" s="236">
        <v>67</v>
      </c>
      <c r="C201" s="236">
        <v>67</v>
      </c>
      <c r="D201" s="235">
        <f t="shared" si="4"/>
        <v>0</v>
      </c>
    </row>
    <row r="202" ht="36" customHeight="1" spans="1:4">
      <c r="A202" s="233" t="s">
        <v>1367</v>
      </c>
      <c r="B202" s="234">
        <v>10</v>
      </c>
      <c r="C202" s="234"/>
      <c r="D202" s="235">
        <f t="shared" si="4"/>
        <v>-1</v>
      </c>
    </row>
    <row r="203" ht="36" customHeight="1" spans="1:4">
      <c r="A203" s="233" t="s">
        <v>1368</v>
      </c>
      <c r="B203" s="234"/>
      <c r="C203" s="234"/>
      <c r="D203" s="235" t="str">
        <f t="shared" si="4"/>
        <v/>
      </c>
    </row>
    <row r="204" ht="36" customHeight="1" spans="1:4">
      <c r="A204" s="233" t="s">
        <v>1369</v>
      </c>
      <c r="B204" s="234"/>
      <c r="C204" s="234"/>
      <c r="D204" s="235" t="str">
        <f t="shared" si="4"/>
        <v/>
      </c>
    </row>
    <row r="205" ht="36" customHeight="1" spans="1:4">
      <c r="A205" s="233" t="s">
        <v>1370</v>
      </c>
      <c r="B205" s="234">
        <v>73</v>
      </c>
      <c r="C205" s="234">
        <v>82</v>
      </c>
      <c r="D205" s="235">
        <f t="shared" si="4"/>
        <v>0.123</v>
      </c>
    </row>
    <row r="206" ht="36" customHeight="1" spans="1:4">
      <c r="A206" s="233" t="s">
        <v>1462</v>
      </c>
      <c r="B206" s="236">
        <v>61</v>
      </c>
      <c r="C206" s="236">
        <v>61</v>
      </c>
      <c r="D206" s="235">
        <f t="shared" si="4"/>
        <v>0</v>
      </c>
    </row>
    <row r="207" ht="36" customHeight="1" spans="1:4">
      <c r="A207" s="230" t="s">
        <v>1372</v>
      </c>
      <c r="B207" s="231">
        <f>SUM(B208:B223)</f>
        <v>3102</v>
      </c>
      <c r="C207" s="231">
        <f>SUM(C208:C223)</f>
        <v>4117</v>
      </c>
      <c r="D207" s="232">
        <f t="shared" si="4"/>
        <v>0.327</v>
      </c>
    </row>
    <row r="208" ht="36" customHeight="1" spans="1:4">
      <c r="A208" s="233" t="s">
        <v>1463</v>
      </c>
      <c r="B208" s="234"/>
      <c r="C208" s="234"/>
      <c r="D208" s="235" t="str">
        <f t="shared" si="4"/>
        <v/>
      </c>
    </row>
    <row r="209" ht="36" customHeight="1" spans="1:4">
      <c r="A209" s="233" t="s">
        <v>1374</v>
      </c>
      <c r="B209" s="234"/>
      <c r="C209" s="234"/>
      <c r="D209" s="235" t="str">
        <f t="shared" si="4"/>
        <v/>
      </c>
    </row>
    <row r="210" ht="36" customHeight="1" spans="1:4">
      <c r="A210" s="233" t="s">
        <v>1464</v>
      </c>
      <c r="B210" s="234"/>
      <c r="C210" s="234"/>
      <c r="D210" s="235" t="str">
        <f t="shared" si="4"/>
        <v/>
      </c>
    </row>
    <row r="211" ht="36" customHeight="1" spans="1:4">
      <c r="A211" s="233" t="s">
        <v>1376</v>
      </c>
      <c r="B211" s="234">
        <v>2959</v>
      </c>
      <c r="C211" s="234">
        <v>199</v>
      </c>
      <c r="D211" s="235">
        <f t="shared" si="4"/>
        <v>-0.933</v>
      </c>
    </row>
    <row r="212" ht="36" customHeight="1" spans="1:4">
      <c r="A212" s="233" t="s">
        <v>1377</v>
      </c>
      <c r="B212" s="234"/>
      <c r="C212" s="234"/>
      <c r="D212" s="235" t="str">
        <f t="shared" si="4"/>
        <v/>
      </c>
    </row>
    <row r="213" ht="36" customHeight="1" spans="1:4">
      <c r="A213" s="233" t="s">
        <v>1378</v>
      </c>
      <c r="B213" s="234"/>
      <c r="C213" s="234"/>
      <c r="D213" s="235" t="str">
        <f t="shared" si="4"/>
        <v/>
      </c>
    </row>
    <row r="214" ht="36" customHeight="1" spans="1:4">
      <c r="A214" s="233" t="s">
        <v>1379</v>
      </c>
      <c r="B214" s="234"/>
      <c r="C214" s="234"/>
      <c r="D214" s="235" t="str">
        <f t="shared" si="4"/>
        <v/>
      </c>
    </row>
    <row r="215" ht="36" customHeight="1" spans="1:4">
      <c r="A215" s="233" t="s">
        <v>1380</v>
      </c>
      <c r="B215" s="234"/>
      <c r="C215" s="234"/>
      <c r="D215" s="235" t="str">
        <f t="shared" si="4"/>
        <v/>
      </c>
    </row>
    <row r="216" ht="36" customHeight="1" spans="1:4">
      <c r="A216" s="233" t="s">
        <v>1465</v>
      </c>
      <c r="B216" s="234"/>
      <c r="C216" s="234"/>
      <c r="D216" s="235" t="str">
        <f t="shared" si="4"/>
        <v/>
      </c>
    </row>
    <row r="217" ht="36" customHeight="1" spans="1:4">
      <c r="A217" s="233" t="s">
        <v>1382</v>
      </c>
      <c r="B217" s="234"/>
      <c r="C217" s="234"/>
      <c r="D217" s="235" t="str">
        <f t="shared" si="4"/>
        <v/>
      </c>
    </row>
    <row r="218" ht="36" customHeight="1" spans="1:4">
      <c r="A218" s="233" t="s">
        <v>1383</v>
      </c>
      <c r="B218" s="234"/>
      <c r="C218" s="234"/>
      <c r="D218" s="235" t="str">
        <f t="shared" si="4"/>
        <v/>
      </c>
    </row>
    <row r="219" ht="36" customHeight="1" spans="1:4">
      <c r="A219" s="233" t="s">
        <v>1384</v>
      </c>
      <c r="B219" s="234">
        <v>15</v>
      </c>
      <c r="C219" s="234">
        <v>668</v>
      </c>
      <c r="D219" s="235">
        <f t="shared" si="4"/>
        <v>43.533</v>
      </c>
    </row>
    <row r="220" ht="36" customHeight="1" spans="1:4">
      <c r="A220" s="233" t="s">
        <v>1385</v>
      </c>
      <c r="B220" s="234"/>
      <c r="C220" s="234"/>
      <c r="D220" s="235" t="str">
        <f t="shared" si="4"/>
        <v/>
      </c>
    </row>
    <row r="221" ht="36" customHeight="1" spans="1:4">
      <c r="A221" s="233" t="s">
        <v>1386</v>
      </c>
      <c r="B221" s="234">
        <v>51</v>
      </c>
      <c r="C221" s="234">
        <v>382</v>
      </c>
      <c r="D221" s="235">
        <f t="shared" si="4"/>
        <v>6.49</v>
      </c>
    </row>
    <row r="222" ht="36" customHeight="1" spans="1:4">
      <c r="A222" s="233" t="s">
        <v>1466</v>
      </c>
      <c r="B222" s="236">
        <v>77</v>
      </c>
      <c r="C222" s="236">
        <v>2868</v>
      </c>
      <c r="D222" s="235">
        <f t="shared" si="4"/>
        <v>36.247</v>
      </c>
    </row>
    <row r="223" ht="36" customHeight="1" spans="1:4">
      <c r="A223" s="233" t="s">
        <v>1388</v>
      </c>
      <c r="B223" s="236"/>
      <c r="C223" s="236"/>
      <c r="D223" s="235" t="str">
        <f t="shared" si="4"/>
        <v/>
      </c>
    </row>
    <row r="224" ht="36" customHeight="1" spans="1:4">
      <c r="A224" s="230" t="s">
        <v>1389</v>
      </c>
      <c r="B224" s="231">
        <f>SUM(B225)</f>
        <v>39</v>
      </c>
      <c r="C224" s="231">
        <f>SUM(C225)</f>
        <v>30</v>
      </c>
      <c r="D224" s="232">
        <f t="shared" si="4"/>
        <v>-0.231</v>
      </c>
    </row>
    <row r="225" ht="36" customHeight="1" spans="1:4">
      <c r="A225" s="230" t="s">
        <v>1390</v>
      </c>
      <c r="B225" s="231">
        <f>SUM(B226:B241)</f>
        <v>39</v>
      </c>
      <c r="C225" s="231">
        <f>SUM(C226:C241)</f>
        <v>30</v>
      </c>
      <c r="D225" s="232">
        <f t="shared" si="4"/>
        <v>-0.231</v>
      </c>
    </row>
    <row r="226" ht="36" customHeight="1" spans="1:4">
      <c r="A226" s="233" t="s">
        <v>1467</v>
      </c>
      <c r="B226" s="234"/>
      <c r="C226" s="234"/>
      <c r="D226" s="235" t="str">
        <f t="shared" si="4"/>
        <v/>
      </c>
    </row>
    <row r="227" ht="36" customHeight="1" spans="1:4">
      <c r="A227" s="233" t="s">
        <v>1392</v>
      </c>
      <c r="B227" s="234"/>
      <c r="C227" s="234"/>
      <c r="D227" s="235" t="str">
        <f t="shared" si="4"/>
        <v/>
      </c>
    </row>
    <row r="228" ht="36" customHeight="1" spans="1:4">
      <c r="A228" s="233" t="s">
        <v>1468</v>
      </c>
      <c r="B228" s="234"/>
      <c r="C228" s="234"/>
      <c r="D228" s="235" t="str">
        <f t="shared" si="4"/>
        <v/>
      </c>
    </row>
    <row r="229" ht="36" customHeight="1" spans="1:4">
      <c r="A229" s="233" t="s">
        <v>1469</v>
      </c>
      <c r="B229" s="234"/>
      <c r="C229" s="234"/>
      <c r="D229" s="235" t="str">
        <f t="shared" si="4"/>
        <v/>
      </c>
    </row>
    <row r="230" ht="36" customHeight="1" spans="1:4">
      <c r="A230" s="233" t="s">
        <v>1395</v>
      </c>
      <c r="B230" s="234"/>
      <c r="C230" s="234"/>
      <c r="D230" s="235" t="str">
        <f t="shared" si="4"/>
        <v/>
      </c>
    </row>
    <row r="231" ht="36" customHeight="1" spans="1:4">
      <c r="A231" s="233" t="s">
        <v>1470</v>
      </c>
      <c r="B231" s="234"/>
      <c r="C231" s="234"/>
      <c r="D231" s="235" t="str">
        <f t="shared" si="4"/>
        <v/>
      </c>
    </row>
    <row r="232" ht="36" customHeight="1" spans="1:4">
      <c r="A232" s="233" t="s">
        <v>1471</v>
      </c>
      <c r="B232" s="234"/>
      <c r="C232" s="234"/>
      <c r="D232" s="235" t="str">
        <f t="shared" si="4"/>
        <v/>
      </c>
    </row>
    <row r="233" ht="36" customHeight="1" spans="1:4">
      <c r="A233" s="233" t="s">
        <v>1472</v>
      </c>
      <c r="B233" s="234"/>
      <c r="C233" s="234"/>
      <c r="D233" s="235" t="str">
        <f t="shared" si="4"/>
        <v/>
      </c>
    </row>
    <row r="234" ht="36" customHeight="1" spans="1:4">
      <c r="A234" s="233" t="s">
        <v>1473</v>
      </c>
      <c r="B234" s="234"/>
      <c r="C234" s="234"/>
      <c r="D234" s="235" t="str">
        <f t="shared" si="4"/>
        <v/>
      </c>
    </row>
    <row r="235" ht="36" customHeight="1" spans="1:4">
      <c r="A235" s="233" t="s">
        <v>1400</v>
      </c>
      <c r="B235" s="234"/>
      <c r="C235" s="234"/>
      <c r="D235" s="235" t="str">
        <f t="shared" si="4"/>
        <v/>
      </c>
    </row>
    <row r="236" ht="36" customHeight="1" spans="1:4">
      <c r="A236" s="233" t="s">
        <v>1401</v>
      </c>
      <c r="B236" s="234"/>
      <c r="C236" s="234"/>
      <c r="D236" s="235" t="str">
        <f t="shared" si="4"/>
        <v/>
      </c>
    </row>
    <row r="237" ht="36" customHeight="1" spans="1:4">
      <c r="A237" s="233" t="s">
        <v>1402</v>
      </c>
      <c r="B237" s="234"/>
      <c r="C237" s="234"/>
      <c r="D237" s="235" t="str">
        <f t="shared" si="4"/>
        <v/>
      </c>
    </row>
    <row r="238" ht="36" customHeight="1" spans="1:4">
      <c r="A238" s="233" t="s">
        <v>1403</v>
      </c>
      <c r="B238" s="234"/>
      <c r="C238" s="234"/>
      <c r="D238" s="235" t="str">
        <f t="shared" si="4"/>
        <v/>
      </c>
    </row>
    <row r="239" ht="36" customHeight="1" spans="1:4">
      <c r="A239" s="233" t="s">
        <v>1404</v>
      </c>
      <c r="B239" s="234"/>
      <c r="C239" s="234"/>
      <c r="D239" s="235" t="str">
        <f t="shared" si="4"/>
        <v/>
      </c>
    </row>
    <row r="240" ht="36" customHeight="1" spans="1:4">
      <c r="A240" s="233" t="s">
        <v>1474</v>
      </c>
      <c r="B240" s="236">
        <v>39</v>
      </c>
      <c r="C240" s="236">
        <v>30</v>
      </c>
      <c r="D240" s="235">
        <f t="shared" si="4"/>
        <v>-0.231</v>
      </c>
    </row>
    <row r="241" ht="36" customHeight="1" spans="1:4">
      <c r="A241" s="233" t="s">
        <v>1406</v>
      </c>
      <c r="B241" s="236"/>
      <c r="C241" s="236"/>
      <c r="D241" s="235" t="str">
        <f t="shared" si="4"/>
        <v/>
      </c>
    </row>
    <row r="242" ht="36" customHeight="1" spans="1:4">
      <c r="A242" s="230" t="s">
        <v>1407</v>
      </c>
      <c r="B242" s="231">
        <f>SUM(B243,B256,)</f>
        <v>0</v>
      </c>
      <c r="C242" s="231">
        <f>SUM(C243,C256,)</f>
        <v>0</v>
      </c>
      <c r="D242" s="232" t="str">
        <f t="shared" si="4"/>
        <v/>
      </c>
    </row>
    <row r="243" ht="36" customHeight="1" spans="1:4">
      <c r="A243" s="230" t="s">
        <v>1408</v>
      </c>
      <c r="B243" s="237">
        <f>SUM(B244:B255)</f>
        <v>0</v>
      </c>
      <c r="C243" s="237">
        <f>SUM(C244:C255)</f>
        <v>0</v>
      </c>
      <c r="D243" s="232" t="str">
        <f t="shared" si="4"/>
        <v/>
      </c>
    </row>
    <row r="244" ht="36" customHeight="1" spans="1:4">
      <c r="A244" s="233" t="s">
        <v>1409</v>
      </c>
      <c r="B244" s="234"/>
      <c r="C244" s="234"/>
      <c r="D244" s="235" t="str">
        <f t="shared" si="4"/>
        <v/>
      </c>
    </row>
    <row r="245" ht="36" customHeight="1" spans="1:4">
      <c r="A245" s="233" t="s">
        <v>1410</v>
      </c>
      <c r="B245" s="234"/>
      <c r="C245" s="234"/>
      <c r="D245" s="235" t="str">
        <f t="shared" si="4"/>
        <v/>
      </c>
    </row>
    <row r="246" ht="36" customHeight="1" spans="1:4">
      <c r="A246" s="233" t="s">
        <v>1411</v>
      </c>
      <c r="B246" s="234"/>
      <c r="C246" s="234"/>
      <c r="D246" s="235" t="str">
        <f t="shared" si="4"/>
        <v/>
      </c>
    </row>
    <row r="247" ht="36" customHeight="1" spans="1:4">
      <c r="A247" s="233" t="s">
        <v>1412</v>
      </c>
      <c r="B247" s="234"/>
      <c r="C247" s="234"/>
      <c r="D247" s="235" t="str">
        <f t="shared" si="4"/>
        <v/>
      </c>
    </row>
    <row r="248" ht="36" customHeight="1" spans="1:4">
      <c r="A248" s="233" t="s">
        <v>1413</v>
      </c>
      <c r="B248" s="234"/>
      <c r="C248" s="234"/>
      <c r="D248" s="235" t="str">
        <f t="shared" si="4"/>
        <v/>
      </c>
    </row>
    <row r="249" ht="36" customHeight="1" spans="1:4">
      <c r="A249" s="233" t="s">
        <v>1414</v>
      </c>
      <c r="B249" s="234"/>
      <c r="C249" s="234"/>
      <c r="D249" s="235" t="str">
        <f t="shared" si="4"/>
        <v/>
      </c>
    </row>
    <row r="250" ht="36" customHeight="1" spans="1:4">
      <c r="A250" s="233" t="s">
        <v>1415</v>
      </c>
      <c r="B250" s="234"/>
      <c r="C250" s="234"/>
      <c r="D250" s="235" t="str">
        <f t="shared" si="4"/>
        <v/>
      </c>
    </row>
    <row r="251" ht="36" customHeight="1" spans="1:4">
      <c r="A251" s="233" t="s">
        <v>1416</v>
      </c>
      <c r="B251" s="234"/>
      <c r="C251" s="234"/>
      <c r="D251" s="235" t="str">
        <f t="shared" si="4"/>
        <v/>
      </c>
    </row>
    <row r="252" ht="36" customHeight="1" spans="1:4">
      <c r="A252" s="233" t="s">
        <v>1417</v>
      </c>
      <c r="B252" s="234"/>
      <c r="C252" s="234"/>
      <c r="D252" s="235" t="str">
        <f t="shared" si="4"/>
        <v/>
      </c>
    </row>
    <row r="253" ht="36" customHeight="1" spans="1:4">
      <c r="A253" s="233" t="s">
        <v>1418</v>
      </c>
      <c r="B253" s="234"/>
      <c r="C253" s="234"/>
      <c r="D253" s="235" t="str">
        <f t="shared" si="4"/>
        <v/>
      </c>
    </row>
    <row r="254" ht="36" customHeight="1" spans="1:4">
      <c r="A254" s="233" t="s">
        <v>1419</v>
      </c>
      <c r="B254" s="234"/>
      <c r="C254" s="234"/>
      <c r="D254" s="235" t="str">
        <f t="shared" si="4"/>
        <v/>
      </c>
    </row>
    <row r="255" ht="36" customHeight="1" spans="1:4">
      <c r="A255" s="233" t="s">
        <v>1420</v>
      </c>
      <c r="B255" s="234">
        <v>0</v>
      </c>
      <c r="C255" s="234"/>
      <c r="D255" s="235" t="str">
        <f t="shared" si="4"/>
        <v/>
      </c>
    </row>
    <row r="256" ht="36" customHeight="1" spans="1:4">
      <c r="A256" s="230" t="s">
        <v>1421</v>
      </c>
      <c r="B256" s="237">
        <f>SUM(B257:B262)</f>
        <v>0</v>
      </c>
      <c r="C256" s="237">
        <f>SUM(C257:C262)</f>
        <v>0</v>
      </c>
      <c r="D256" s="232" t="str">
        <f t="shared" si="4"/>
        <v/>
      </c>
    </row>
    <row r="257" ht="36" customHeight="1" spans="1:4">
      <c r="A257" s="233" t="s">
        <v>1422</v>
      </c>
      <c r="B257" s="234"/>
      <c r="C257" s="234"/>
      <c r="D257" s="235" t="str">
        <f t="shared" si="4"/>
        <v/>
      </c>
    </row>
    <row r="258" ht="36" customHeight="1" spans="1:4">
      <c r="A258" s="233" t="s">
        <v>1423</v>
      </c>
      <c r="B258" s="234"/>
      <c r="C258" s="234"/>
      <c r="D258" s="235" t="str">
        <f t="shared" si="4"/>
        <v/>
      </c>
    </row>
    <row r="259" ht="36" customHeight="1" spans="1:4">
      <c r="A259" s="233" t="s">
        <v>1424</v>
      </c>
      <c r="B259" s="234"/>
      <c r="C259" s="234"/>
      <c r="D259" s="235" t="str">
        <f t="shared" si="4"/>
        <v/>
      </c>
    </row>
    <row r="260" ht="36" customHeight="1" spans="1:4">
      <c r="A260" s="233" t="s">
        <v>1425</v>
      </c>
      <c r="B260" s="234"/>
      <c r="C260" s="234"/>
      <c r="D260" s="235" t="str">
        <f t="shared" si="4"/>
        <v/>
      </c>
    </row>
    <row r="261" ht="36" customHeight="1" spans="1:4">
      <c r="A261" s="233" t="s">
        <v>1426</v>
      </c>
      <c r="B261" s="234"/>
      <c r="C261" s="234"/>
      <c r="D261" s="235" t="str">
        <f t="shared" si="4"/>
        <v/>
      </c>
    </row>
    <row r="262" ht="36" customHeight="1" spans="1:4">
      <c r="A262" s="233" t="s">
        <v>1427</v>
      </c>
      <c r="B262" s="234"/>
      <c r="C262" s="234"/>
      <c r="D262" s="235" t="str">
        <f t="shared" si="4"/>
        <v/>
      </c>
    </row>
    <row r="263" ht="36" customHeight="1" spans="1:4">
      <c r="A263" s="233"/>
      <c r="B263" s="236"/>
      <c r="C263" s="236"/>
      <c r="D263" s="232" t="str">
        <f t="shared" si="4"/>
        <v/>
      </c>
    </row>
    <row r="264" ht="36" customHeight="1" spans="1:4">
      <c r="A264" s="238" t="s">
        <v>1475</v>
      </c>
      <c r="B264" s="231">
        <f>SUM(B4,B20,B32,B43,B101,B125,B177,B181,B207,B224,B242,)</f>
        <v>46362</v>
      </c>
      <c r="C264" s="231">
        <f>SUM(C4,C20,C32,C43,C101,C125,C177,C181,C207,C224,C242,)</f>
        <v>8556</v>
      </c>
      <c r="D264" s="232">
        <f t="shared" ref="D264:D274" si="5">IF(B264&gt;0,C264/B264-1,IF(B264&lt;0,-(C264/B264-1),""))</f>
        <v>-0.815</v>
      </c>
    </row>
    <row r="265" ht="36" customHeight="1" spans="1:4">
      <c r="A265" s="239" t="s">
        <v>69</v>
      </c>
      <c r="B265" s="240">
        <f>SUM(B266,B269,B270,B271,)</f>
        <v>4596</v>
      </c>
      <c r="C265" s="240">
        <f>SUM(C266,C269,C270,C271,)</f>
        <v>7000</v>
      </c>
      <c r="D265" s="232">
        <f t="shared" si="5"/>
        <v>0.523</v>
      </c>
    </row>
    <row r="266" ht="36" customHeight="1" spans="1:4">
      <c r="A266" s="241" t="s">
        <v>1429</v>
      </c>
      <c r="B266" s="99">
        <f>SUM(B267:B268)</f>
        <v>2140</v>
      </c>
      <c r="C266" s="99">
        <f>SUM(C267:C268)</f>
        <v>2000</v>
      </c>
      <c r="D266" s="235">
        <f t="shared" si="5"/>
        <v>-0.065</v>
      </c>
    </row>
    <row r="267" ht="36" customHeight="1" spans="1:4">
      <c r="A267" s="241" t="s">
        <v>1476</v>
      </c>
      <c r="B267" s="99"/>
      <c r="C267" s="99"/>
      <c r="D267" s="235" t="str">
        <f t="shared" si="5"/>
        <v/>
      </c>
    </row>
    <row r="268" ht="36" customHeight="1" spans="1:4">
      <c r="A268" s="242" t="s">
        <v>1430</v>
      </c>
      <c r="B268" s="99">
        <v>2140</v>
      </c>
      <c r="C268" s="99">
        <v>2000</v>
      </c>
      <c r="D268" s="235">
        <f t="shared" si="5"/>
        <v>-0.065</v>
      </c>
    </row>
    <row r="269" ht="36" customHeight="1" spans="1:4">
      <c r="A269" s="241" t="s">
        <v>1432</v>
      </c>
      <c r="B269" s="99">
        <v>0</v>
      </c>
      <c r="C269" s="99">
        <v>5000</v>
      </c>
      <c r="D269" s="235" t="str">
        <f t="shared" si="5"/>
        <v/>
      </c>
    </row>
    <row r="270" ht="36" customHeight="1" spans="1:4">
      <c r="A270" s="241" t="s">
        <v>1433</v>
      </c>
      <c r="B270" s="99">
        <v>2456</v>
      </c>
      <c r="C270" s="99"/>
      <c r="D270" s="235">
        <f t="shared" si="5"/>
        <v>-1</v>
      </c>
    </row>
    <row r="271" ht="36" customHeight="1" spans="1:4">
      <c r="A271" s="243" t="s">
        <v>1477</v>
      </c>
      <c r="B271" s="99"/>
      <c r="C271" s="99"/>
      <c r="D271" s="235" t="str">
        <f t="shared" si="5"/>
        <v/>
      </c>
    </row>
    <row r="272" ht="36" customHeight="1" spans="1:4">
      <c r="A272" s="244" t="s">
        <v>1434</v>
      </c>
      <c r="B272" s="240">
        <v>1100</v>
      </c>
      <c r="C272" s="240">
        <v>1260</v>
      </c>
      <c r="D272" s="232">
        <f t="shared" si="5"/>
        <v>0.145</v>
      </c>
    </row>
    <row r="273" ht="36" customHeight="1" spans="1:4">
      <c r="A273" s="244" t="s">
        <v>1478</v>
      </c>
      <c r="B273" s="240"/>
      <c r="C273" s="99"/>
      <c r="D273" s="232" t="str">
        <f t="shared" si="5"/>
        <v/>
      </c>
    </row>
    <row r="274" ht="36" customHeight="1" spans="1:4">
      <c r="A274" s="245" t="s">
        <v>76</v>
      </c>
      <c r="B274" s="240">
        <f>SUM(B264,B265,B272,B273,)</f>
        <v>52058</v>
      </c>
      <c r="C274" s="240">
        <f>SUM(C264,C265,C272,C273,)</f>
        <v>16816</v>
      </c>
      <c r="D274" s="232">
        <f t="shared" si="5"/>
        <v>-0.677</v>
      </c>
    </row>
    <row r="275" spans="2:3">
      <c r="B275" s="246"/>
      <c r="C275" s="246"/>
    </row>
    <row r="276" spans="2:3">
      <c r="B276" s="246"/>
      <c r="C276" s="246"/>
    </row>
    <row r="277" spans="2:3">
      <c r="B277" s="246"/>
      <c r="C277" s="246"/>
    </row>
  </sheetData>
  <mergeCells count="1">
    <mergeCell ref="A1:D1"/>
  </mergeCells>
  <conditionalFormatting sqref="A271">
    <cfRule type="expression" dxfId="1" priority="10" stopIfTrue="1">
      <formula>"len($A:$A)=3"</formula>
    </cfRule>
  </conditionalFormatting>
  <conditionalFormatting sqref="B271">
    <cfRule type="expression" dxfId="1" priority="4" stopIfTrue="1">
      <formula>"len($A:$A)=3"</formula>
    </cfRule>
  </conditionalFormatting>
  <conditionalFormatting sqref="C271">
    <cfRule type="expression" dxfId="1" priority="3" stopIfTrue="1">
      <formula>"len($A:$A)=3"</formula>
    </cfRule>
  </conditionalFormatting>
  <conditionalFormatting sqref="C272">
    <cfRule type="expression" dxfId="1" priority="1" stopIfTrue="1">
      <formula>"len($A:$A)=3"</formula>
    </cfRule>
  </conditionalFormatting>
  <conditionalFormatting sqref="A272:A273">
    <cfRule type="expression" dxfId="1" priority="8" stopIfTrue="1">
      <formula>"len($A:$A)=3"</formula>
    </cfRule>
  </conditionalFormatting>
  <conditionalFormatting sqref="B272:B273">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D16"/>
  <sheetViews>
    <sheetView showGridLines="0" showZeros="0" view="pageBreakPreview" zoomScaleNormal="100" workbookViewId="0">
      <selection activeCell="A1" sqref="A1:D1"/>
    </sheetView>
  </sheetViews>
  <sheetFormatPr defaultColWidth="9" defaultRowHeight="13.75" outlineLevelCol="3"/>
  <cols>
    <col min="1" max="1" width="52.1272727272727" style="205" customWidth="1"/>
    <col min="2" max="4" width="20.6272727272727" customWidth="1"/>
  </cols>
  <sheetData>
    <row r="1" s="204" customFormat="1" ht="45" customHeight="1" spans="1:4">
      <c r="A1" s="206" t="s">
        <v>1479</v>
      </c>
      <c r="B1" s="206"/>
      <c r="C1" s="206"/>
      <c r="D1" s="206"/>
    </row>
    <row r="2" ht="20.1" customHeight="1" spans="1:4">
      <c r="A2" s="207"/>
      <c r="B2" s="208"/>
      <c r="C2" s="209"/>
      <c r="D2" s="209" t="s">
        <v>2</v>
      </c>
    </row>
    <row r="3" ht="45" customHeight="1" spans="1:4">
      <c r="A3" s="133" t="s">
        <v>1120</v>
      </c>
      <c r="B3" s="210" t="s">
        <v>78</v>
      </c>
      <c r="C3" s="210" t="s">
        <v>5</v>
      </c>
      <c r="D3" s="210" t="s">
        <v>79</v>
      </c>
    </row>
    <row r="4" ht="36" customHeight="1" spans="1:4">
      <c r="A4" s="211" t="s">
        <v>1201</v>
      </c>
      <c r="B4" s="212"/>
      <c r="C4" s="212"/>
      <c r="D4" s="213"/>
    </row>
    <row r="5" ht="36" customHeight="1" spans="1:4">
      <c r="A5" s="211" t="s">
        <v>1217</v>
      </c>
      <c r="B5" s="212"/>
      <c r="C5" s="212"/>
      <c r="D5" s="213"/>
    </row>
    <row r="6" ht="36" customHeight="1" spans="1:4">
      <c r="A6" s="211" t="s">
        <v>1226</v>
      </c>
      <c r="B6" s="212"/>
      <c r="C6" s="212"/>
      <c r="D6" s="213"/>
    </row>
    <row r="7" ht="36" customHeight="1" spans="1:4">
      <c r="A7" s="214" t="s">
        <v>1237</v>
      </c>
      <c r="B7" s="212"/>
      <c r="C7" s="212"/>
      <c r="D7" s="213"/>
    </row>
    <row r="8" ht="36" customHeight="1" spans="1:4">
      <c r="A8" s="211" t="s">
        <v>1277</v>
      </c>
      <c r="B8" s="212"/>
      <c r="C8" s="212"/>
      <c r="D8" s="213"/>
    </row>
    <row r="9" ht="36" customHeight="1" spans="1:4">
      <c r="A9" s="211" t="s">
        <v>1295</v>
      </c>
      <c r="B9" s="212"/>
      <c r="C9" s="212"/>
      <c r="D9" s="213"/>
    </row>
    <row r="10" ht="36" customHeight="1" spans="1:4">
      <c r="A10" s="214" t="s">
        <v>1342</v>
      </c>
      <c r="B10" s="212"/>
      <c r="C10" s="212"/>
      <c r="D10" s="213"/>
    </row>
    <row r="11" ht="36" customHeight="1" spans="1:4">
      <c r="A11" s="211" t="s">
        <v>1346</v>
      </c>
      <c r="B11" s="212"/>
      <c r="C11" s="212"/>
      <c r="D11" s="213"/>
    </row>
    <row r="12" ht="36" customHeight="1" spans="1:4">
      <c r="A12" s="214" t="s">
        <v>1372</v>
      </c>
      <c r="B12" s="212"/>
      <c r="C12" s="212"/>
      <c r="D12" s="213"/>
    </row>
    <row r="13" ht="36" customHeight="1" spans="1:4">
      <c r="A13" s="214" t="s">
        <v>1389</v>
      </c>
      <c r="B13" s="212"/>
      <c r="C13" s="212"/>
      <c r="D13" s="213"/>
    </row>
    <row r="14" ht="36" customHeight="1" spans="1:4">
      <c r="A14" s="214" t="s">
        <v>1407</v>
      </c>
      <c r="B14" s="212"/>
      <c r="C14" s="212"/>
      <c r="D14" s="213"/>
    </row>
    <row r="15" ht="36" customHeight="1" spans="1:4">
      <c r="A15" s="215" t="s">
        <v>1480</v>
      </c>
      <c r="B15" s="216"/>
      <c r="C15" s="216"/>
      <c r="D15" s="217"/>
    </row>
    <row r="16" ht="36" customHeight="1" spans="1:4">
      <c r="A16" s="218" t="s">
        <v>1141</v>
      </c>
      <c r="B16" s="218"/>
      <c r="C16" s="218"/>
      <c r="D16" s="218"/>
    </row>
  </sheetData>
  <mergeCells count="2">
    <mergeCell ref="A1:D1"/>
    <mergeCell ref="A16:D16"/>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F0"/>
  </sheetPr>
  <dimension ref="A1:D55"/>
  <sheetViews>
    <sheetView showGridLines="0" showZeros="0" view="pageBreakPreview" zoomScaleNormal="100" workbookViewId="0">
      <selection activeCell="A2" sqref="A2:D2"/>
    </sheetView>
  </sheetViews>
  <sheetFormatPr defaultColWidth="9" defaultRowHeight="15.5" outlineLevelCol="3"/>
  <cols>
    <col min="1" max="1" width="50.7545454545455" style="189" customWidth="1"/>
    <col min="2" max="3" width="20.6272727272727" style="175" customWidth="1"/>
    <col min="4" max="4" width="20.6272727272727" style="189" customWidth="1"/>
    <col min="5" max="5" width="13.7545454545455" style="189"/>
    <col min="6" max="16384" width="9" style="189"/>
  </cols>
  <sheetData>
    <row r="1" ht="21.95" customHeight="1" spans="1:1">
      <c r="A1" s="190" t="s">
        <v>1481</v>
      </c>
    </row>
    <row r="2" ht="45" customHeight="1" spans="1:4">
      <c r="A2" s="191" t="s">
        <v>1482</v>
      </c>
      <c r="B2" s="191"/>
      <c r="C2" s="191"/>
      <c r="D2" s="191"/>
    </row>
    <row r="3" ht="20.1" customHeight="1" spans="1:4">
      <c r="A3" s="192"/>
      <c r="B3" s="193"/>
      <c r="C3" s="194"/>
      <c r="D3" s="195" t="s">
        <v>1483</v>
      </c>
    </row>
    <row r="4" ht="45" customHeight="1" spans="1:4">
      <c r="A4" s="165" t="s">
        <v>1484</v>
      </c>
      <c r="B4" s="90" t="s">
        <v>4</v>
      </c>
      <c r="C4" s="90" t="s">
        <v>5</v>
      </c>
      <c r="D4" s="90" t="s">
        <v>6</v>
      </c>
    </row>
    <row r="5" ht="36" customHeight="1" spans="1:4">
      <c r="A5" s="148" t="s">
        <v>1485</v>
      </c>
      <c r="B5" s="196">
        <f>SUM(B6:B23)</f>
        <v>0</v>
      </c>
      <c r="C5" s="196">
        <f>SUM(C6:C23)</f>
        <v>0</v>
      </c>
      <c r="D5" s="93" t="str">
        <f>IF(B5&gt;0,C5/B5-1,IF(B5&lt;0,-(C5/B5-1),""))</f>
        <v/>
      </c>
    </row>
    <row r="6" ht="36" customHeight="1" spans="1:4">
      <c r="A6" s="182" t="s">
        <v>1486</v>
      </c>
      <c r="B6" s="197"/>
      <c r="C6" s="197"/>
      <c r="D6" s="93" t="str">
        <f t="shared" ref="D6:D42" si="0">IF(B6&gt;0,C6/B6-1,IF(B6&lt;0,-(C6/B6-1),""))</f>
        <v/>
      </c>
    </row>
    <row r="7" ht="36" customHeight="1" spans="1:4">
      <c r="A7" s="182" t="s">
        <v>1487</v>
      </c>
      <c r="B7" s="197"/>
      <c r="C7" s="197"/>
      <c r="D7" s="93" t="str">
        <f t="shared" si="0"/>
        <v/>
      </c>
    </row>
    <row r="8" ht="36" customHeight="1" spans="1:4">
      <c r="A8" s="182" t="s">
        <v>1488</v>
      </c>
      <c r="B8" s="197"/>
      <c r="C8" s="197"/>
      <c r="D8" s="93" t="str">
        <f t="shared" si="0"/>
        <v/>
      </c>
    </row>
    <row r="9" ht="36" customHeight="1" spans="1:4">
      <c r="A9" s="182" t="s">
        <v>1489</v>
      </c>
      <c r="B9" s="197"/>
      <c r="C9" s="197"/>
      <c r="D9" s="93" t="str">
        <f t="shared" si="0"/>
        <v/>
      </c>
    </row>
    <row r="10" ht="36" customHeight="1" spans="1:4">
      <c r="A10" s="182" t="s">
        <v>1490</v>
      </c>
      <c r="B10" s="197"/>
      <c r="C10" s="197"/>
      <c r="D10" s="93" t="str">
        <f t="shared" si="0"/>
        <v/>
      </c>
    </row>
    <row r="11" ht="36" customHeight="1" spans="1:4">
      <c r="A11" s="182" t="s">
        <v>1491</v>
      </c>
      <c r="B11" s="197"/>
      <c r="C11" s="197"/>
      <c r="D11" s="93" t="str">
        <f t="shared" si="0"/>
        <v/>
      </c>
    </row>
    <row r="12" ht="36" customHeight="1" spans="1:4">
      <c r="A12" s="182" t="s">
        <v>1492</v>
      </c>
      <c r="B12" s="197"/>
      <c r="C12" s="197"/>
      <c r="D12" s="93" t="str">
        <f t="shared" si="0"/>
        <v/>
      </c>
    </row>
    <row r="13" ht="36" customHeight="1" spans="1:4">
      <c r="A13" s="182" t="s">
        <v>1493</v>
      </c>
      <c r="B13" s="197"/>
      <c r="C13" s="197"/>
      <c r="D13" s="93" t="str">
        <f t="shared" si="0"/>
        <v/>
      </c>
    </row>
    <row r="14" ht="36" customHeight="1" spans="1:4">
      <c r="A14" s="182" t="s">
        <v>1494</v>
      </c>
      <c r="B14" s="197"/>
      <c r="C14" s="197"/>
      <c r="D14" s="93" t="str">
        <f t="shared" si="0"/>
        <v/>
      </c>
    </row>
    <row r="15" ht="36" customHeight="1" spans="1:4">
      <c r="A15" s="182" t="s">
        <v>1495</v>
      </c>
      <c r="B15" s="197"/>
      <c r="C15" s="197"/>
      <c r="D15" s="93" t="str">
        <f t="shared" si="0"/>
        <v/>
      </c>
    </row>
    <row r="16" ht="36" customHeight="1" spans="1:4">
      <c r="A16" s="182" t="s">
        <v>1496</v>
      </c>
      <c r="B16" s="197"/>
      <c r="C16" s="197"/>
      <c r="D16" s="93" t="str">
        <f t="shared" si="0"/>
        <v/>
      </c>
    </row>
    <row r="17" ht="36" customHeight="1" spans="1:4">
      <c r="A17" s="182" t="s">
        <v>1497</v>
      </c>
      <c r="B17" s="197"/>
      <c r="C17" s="197"/>
      <c r="D17" s="93" t="str">
        <f t="shared" si="0"/>
        <v/>
      </c>
    </row>
    <row r="18" ht="36" customHeight="1" spans="1:4">
      <c r="A18" s="182" t="s">
        <v>1498</v>
      </c>
      <c r="B18" s="197"/>
      <c r="C18" s="197"/>
      <c r="D18" s="93" t="str">
        <f t="shared" si="0"/>
        <v/>
      </c>
    </row>
    <row r="19" ht="36" customHeight="1" spans="1:4">
      <c r="A19" s="182" t="s">
        <v>1499</v>
      </c>
      <c r="B19" s="197"/>
      <c r="C19" s="197"/>
      <c r="D19" s="93" t="str">
        <f t="shared" si="0"/>
        <v/>
      </c>
    </row>
    <row r="20" ht="36" customHeight="1" spans="1:4">
      <c r="A20" s="182" t="s">
        <v>1500</v>
      </c>
      <c r="B20" s="197"/>
      <c r="C20" s="197"/>
      <c r="D20" s="93" t="str">
        <f t="shared" si="0"/>
        <v/>
      </c>
    </row>
    <row r="21" ht="36" customHeight="1" spans="1:4">
      <c r="A21" s="182" t="s">
        <v>1501</v>
      </c>
      <c r="B21" s="198"/>
      <c r="C21" s="199"/>
      <c r="D21" s="93" t="str">
        <f t="shared" si="0"/>
        <v/>
      </c>
    </row>
    <row r="22" ht="36" customHeight="1" spans="1:4">
      <c r="A22" s="182" t="s">
        <v>1502</v>
      </c>
      <c r="B22" s="197"/>
      <c r="C22" s="197"/>
      <c r="D22" s="93" t="str">
        <f t="shared" si="0"/>
        <v/>
      </c>
    </row>
    <row r="23" ht="36" customHeight="1" spans="1:4">
      <c r="A23" s="182" t="s">
        <v>1503</v>
      </c>
      <c r="B23" s="197"/>
      <c r="C23" s="197"/>
      <c r="D23" s="93" t="str">
        <f t="shared" si="0"/>
        <v/>
      </c>
    </row>
    <row r="24" ht="36" customHeight="1" spans="1:4">
      <c r="A24" s="148" t="s">
        <v>1504</v>
      </c>
      <c r="B24" s="196">
        <f>SUM(B25:B28)</f>
        <v>0</v>
      </c>
      <c r="C24" s="196">
        <f>SUM(C25:C28)</f>
        <v>0</v>
      </c>
      <c r="D24" s="93" t="str">
        <f t="shared" si="0"/>
        <v/>
      </c>
    </row>
    <row r="25" ht="36" customHeight="1" spans="1:4">
      <c r="A25" s="153" t="s">
        <v>1505</v>
      </c>
      <c r="B25" s="197"/>
      <c r="C25" s="197"/>
      <c r="D25" s="93" t="str">
        <f t="shared" si="0"/>
        <v/>
      </c>
    </row>
    <row r="26" ht="36" customHeight="1" spans="1:4">
      <c r="A26" s="153" t="s">
        <v>1506</v>
      </c>
      <c r="B26" s="197"/>
      <c r="C26" s="197"/>
      <c r="D26" s="93" t="str">
        <f t="shared" si="0"/>
        <v/>
      </c>
    </row>
    <row r="27" ht="36" customHeight="1" spans="1:4">
      <c r="A27" s="153" t="s">
        <v>1507</v>
      </c>
      <c r="B27" s="197"/>
      <c r="C27" s="197"/>
      <c r="D27" s="93" t="str">
        <f t="shared" si="0"/>
        <v/>
      </c>
    </row>
    <row r="28" ht="36" customHeight="1" spans="1:4">
      <c r="A28" s="153" t="s">
        <v>1508</v>
      </c>
      <c r="B28" s="197"/>
      <c r="C28" s="197"/>
      <c r="D28" s="93" t="str">
        <f t="shared" si="0"/>
        <v/>
      </c>
    </row>
    <row r="29" ht="36" customHeight="1" spans="1:4">
      <c r="A29" s="148" t="s">
        <v>1509</v>
      </c>
      <c r="B29" s="196">
        <f>SUM(B30:B32)</f>
        <v>0</v>
      </c>
      <c r="C29" s="196">
        <f>SUM(C30:C32)</f>
        <v>0</v>
      </c>
      <c r="D29" s="93" t="str">
        <f t="shared" si="0"/>
        <v/>
      </c>
    </row>
    <row r="30" ht="36" customHeight="1" spans="1:4">
      <c r="A30" s="153" t="s">
        <v>1510</v>
      </c>
      <c r="B30" s="197"/>
      <c r="C30" s="197"/>
      <c r="D30" s="93" t="str">
        <f t="shared" si="0"/>
        <v/>
      </c>
    </row>
    <row r="31" ht="36" customHeight="1" spans="1:4">
      <c r="A31" s="153" t="s">
        <v>1511</v>
      </c>
      <c r="B31" s="197"/>
      <c r="C31" s="197"/>
      <c r="D31" s="93" t="str">
        <f t="shared" si="0"/>
        <v/>
      </c>
    </row>
    <row r="32" ht="36" customHeight="1" spans="1:4">
      <c r="A32" s="153" t="s">
        <v>1512</v>
      </c>
      <c r="B32" s="197"/>
      <c r="C32" s="197"/>
      <c r="D32" s="93" t="str">
        <f t="shared" si="0"/>
        <v/>
      </c>
    </row>
    <row r="33" ht="36" customHeight="1" spans="1:4">
      <c r="A33" s="148" t="s">
        <v>1513</v>
      </c>
      <c r="B33" s="196">
        <f>SUM(B34:B36)</f>
        <v>0</v>
      </c>
      <c r="C33" s="196">
        <f>SUM(C34:C36)</f>
        <v>0</v>
      </c>
      <c r="D33" s="93" t="str">
        <f t="shared" si="0"/>
        <v/>
      </c>
    </row>
    <row r="34" ht="36" customHeight="1" spans="1:4">
      <c r="A34" s="153" t="s">
        <v>1514</v>
      </c>
      <c r="B34" s="197"/>
      <c r="C34" s="197"/>
      <c r="D34" s="93" t="str">
        <f t="shared" si="0"/>
        <v/>
      </c>
    </row>
    <row r="35" ht="36" customHeight="1" spans="1:4">
      <c r="A35" s="153" t="s">
        <v>1515</v>
      </c>
      <c r="B35" s="197"/>
      <c r="C35" s="197"/>
      <c r="D35" s="93" t="str">
        <f t="shared" si="0"/>
        <v/>
      </c>
    </row>
    <row r="36" ht="36" customHeight="1" spans="1:4">
      <c r="A36" s="153" t="s">
        <v>1516</v>
      </c>
      <c r="B36" s="197"/>
      <c r="C36" s="197"/>
      <c r="D36" s="93" t="str">
        <f t="shared" si="0"/>
        <v/>
      </c>
    </row>
    <row r="37" ht="36" customHeight="1" spans="1:4">
      <c r="A37" s="148" t="s">
        <v>1517</v>
      </c>
      <c r="B37" s="200"/>
      <c r="C37" s="200"/>
      <c r="D37" s="93" t="str">
        <f t="shared" si="0"/>
        <v/>
      </c>
    </row>
    <row r="38" ht="36" customHeight="1" spans="1:4">
      <c r="A38" s="169" t="s">
        <v>1518</v>
      </c>
      <c r="B38" s="196">
        <f>SUM(B5,B24,B29,B33,B37)</f>
        <v>0</v>
      </c>
      <c r="C38" s="196">
        <f>SUM(C5,C24,C29,C33,C37)</f>
        <v>0</v>
      </c>
      <c r="D38" s="93" t="str">
        <f t="shared" si="0"/>
        <v/>
      </c>
    </row>
    <row r="39" ht="36" customHeight="1" spans="1:4">
      <c r="A39" s="201" t="s">
        <v>34</v>
      </c>
      <c r="B39" s="198">
        <v>6</v>
      </c>
      <c r="C39" s="198">
        <v>11</v>
      </c>
      <c r="D39" s="93">
        <f t="shared" si="0"/>
        <v>0.833</v>
      </c>
    </row>
    <row r="40" ht="36" customHeight="1" spans="1:4">
      <c r="A40" s="171" t="s">
        <v>1519</v>
      </c>
      <c r="B40" s="202"/>
      <c r="C40" s="202"/>
      <c r="D40" s="93" t="str">
        <f t="shared" si="0"/>
        <v/>
      </c>
    </row>
    <row r="41" ht="36" customHeight="1" spans="1:4">
      <c r="A41" s="201" t="s">
        <v>1520</v>
      </c>
      <c r="B41" s="198"/>
      <c r="C41" s="198"/>
      <c r="D41" s="93" t="str">
        <f t="shared" si="0"/>
        <v/>
      </c>
    </row>
    <row r="42" ht="36" customHeight="1" spans="1:4">
      <c r="A42" s="169" t="s">
        <v>41</v>
      </c>
      <c r="B42" s="203">
        <f>SUM(B38,B39,B40,B41)</f>
        <v>6</v>
      </c>
      <c r="C42" s="203">
        <f>SUM(C38,C39,C40,C41)</f>
        <v>11</v>
      </c>
      <c r="D42" s="93">
        <f t="shared" si="0"/>
        <v>0.833</v>
      </c>
    </row>
    <row r="43" spans="2:2">
      <c r="B43" s="188"/>
    </row>
    <row r="44" spans="2:3">
      <c r="B44" s="188"/>
      <c r="C44" s="188"/>
    </row>
    <row r="45" spans="2:2">
      <c r="B45" s="188"/>
    </row>
    <row r="46" spans="2:3">
      <c r="B46" s="188"/>
      <c r="C46" s="188"/>
    </row>
    <row r="47" spans="2:2">
      <c r="B47" s="188"/>
    </row>
    <row r="48" spans="2:2">
      <c r="B48" s="188"/>
    </row>
    <row r="49" spans="2:3">
      <c r="B49" s="188"/>
      <c r="C49" s="188"/>
    </row>
    <row r="50" spans="2:2">
      <c r="B50" s="188"/>
    </row>
    <row r="51" spans="2:2">
      <c r="B51" s="188"/>
    </row>
    <row r="52" spans="2:2">
      <c r="B52" s="188"/>
    </row>
    <row r="53" spans="2:2">
      <c r="B53" s="188"/>
    </row>
    <row r="54" spans="2:3">
      <c r="B54" s="188"/>
      <c r="C54" s="188"/>
    </row>
    <row r="55" spans="2:2">
      <c r="B55" s="188"/>
    </row>
  </sheetData>
  <mergeCells count="1">
    <mergeCell ref="A2:D2"/>
  </mergeCells>
  <conditionalFormatting sqref="E4:E40">
    <cfRule type="cellIs" dxfId="3" priority="2" stopIfTrue="1" operator="lessThanOrEqual">
      <formula>-1</formula>
    </cfRule>
  </conditionalFormatting>
  <conditionalFormatting sqref="E5:E8">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B0F0"/>
  </sheetPr>
  <dimension ref="A1:D40"/>
  <sheetViews>
    <sheetView showGridLines="0" showZeros="0" view="pageBreakPreview" zoomScaleNormal="100" workbookViewId="0">
      <selection activeCell="A1" sqref="A1:D1"/>
    </sheetView>
  </sheetViews>
  <sheetFormatPr defaultColWidth="9" defaultRowHeight="15.5" outlineLevelCol="3"/>
  <cols>
    <col min="1" max="1" width="50.7545454545455" style="140" customWidth="1"/>
    <col min="2" max="2" width="20.6272727272727" style="160" customWidth="1"/>
    <col min="3" max="3" width="20.6272727272727" style="175" customWidth="1"/>
    <col min="4" max="4" width="20.6272727272727" style="140" customWidth="1"/>
    <col min="5" max="16384" width="9" style="140"/>
  </cols>
  <sheetData>
    <row r="1" ht="45" customHeight="1" spans="1:4">
      <c r="A1" s="176" t="s">
        <v>1521</v>
      </c>
      <c r="B1" s="176"/>
      <c r="C1" s="176"/>
      <c r="D1" s="176"/>
    </row>
    <row r="2" ht="20.1" customHeight="1" spans="1:4">
      <c r="A2" s="177"/>
      <c r="B2" s="178"/>
      <c r="C2" s="178"/>
      <c r="D2" s="179" t="s">
        <v>2</v>
      </c>
    </row>
    <row r="3" ht="45" customHeight="1" spans="1:4">
      <c r="A3" s="180" t="s">
        <v>3</v>
      </c>
      <c r="B3" s="90" t="s">
        <v>4</v>
      </c>
      <c r="C3" s="90" t="s">
        <v>5</v>
      </c>
      <c r="D3" s="90" t="s">
        <v>6</v>
      </c>
    </row>
    <row r="4" ht="35.1" customHeight="1" spans="1:4">
      <c r="A4" s="148" t="s">
        <v>1522</v>
      </c>
      <c r="B4" s="181">
        <f>SUM(B5:B10)</f>
        <v>6</v>
      </c>
      <c r="C4" s="181">
        <f>SUM(C5:C10)</f>
        <v>11</v>
      </c>
      <c r="D4" s="93">
        <f>IF(B4&gt;0,C4/B4-1,IF(B4&lt;0,-(C4/B4-1),""))</f>
        <v>0.833</v>
      </c>
    </row>
    <row r="5" ht="35.1" customHeight="1" spans="1:4">
      <c r="A5" s="150" t="s">
        <v>1523</v>
      </c>
      <c r="B5" s="151"/>
      <c r="C5" s="151"/>
      <c r="D5" s="93" t="str">
        <f t="shared" ref="D5:D28" si="0">IF(B5&gt;0,C5/B5-1,IF(B5&lt;0,-(C5/B5-1),""))</f>
        <v/>
      </c>
    </row>
    <row r="6" ht="35.1" customHeight="1" spans="1:4">
      <c r="A6" s="150" t="s">
        <v>1524</v>
      </c>
      <c r="B6" s="151"/>
      <c r="C6" s="151"/>
      <c r="D6" s="93" t="str">
        <f t="shared" si="0"/>
        <v/>
      </c>
    </row>
    <row r="7" ht="35.1" customHeight="1" spans="1:4">
      <c r="A7" s="150" t="s">
        <v>1525</v>
      </c>
      <c r="B7" s="151">
        <v>6</v>
      </c>
      <c r="C7" s="151">
        <v>11</v>
      </c>
      <c r="D7" s="93">
        <f t="shared" si="0"/>
        <v>0.833</v>
      </c>
    </row>
    <row r="8" ht="35.1" customHeight="1" spans="1:4">
      <c r="A8" s="150" t="s">
        <v>1526</v>
      </c>
      <c r="B8" s="151"/>
      <c r="C8" s="151"/>
      <c r="D8" s="93" t="str">
        <f t="shared" si="0"/>
        <v/>
      </c>
    </row>
    <row r="9" ht="35.1" customHeight="1" spans="1:4">
      <c r="A9" s="150" t="s">
        <v>1527</v>
      </c>
      <c r="B9" s="151"/>
      <c r="C9" s="151"/>
      <c r="D9" s="93" t="str">
        <f t="shared" si="0"/>
        <v/>
      </c>
    </row>
    <row r="10" ht="35.1" customHeight="1" spans="1:4">
      <c r="A10" s="150" t="s">
        <v>1528</v>
      </c>
      <c r="B10" s="151"/>
      <c r="C10" s="151"/>
      <c r="D10" s="93" t="str">
        <f t="shared" si="0"/>
        <v/>
      </c>
    </row>
    <row r="11" ht="35.1" customHeight="1" spans="1:4">
      <c r="A11" s="148" t="s">
        <v>1529</v>
      </c>
      <c r="B11" s="181">
        <f>SUM(B12:B16)</f>
        <v>0</v>
      </c>
      <c r="C11" s="181">
        <f>SUM(C12:C16)</f>
        <v>0</v>
      </c>
      <c r="D11" s="93" t="str">
        <f t="shared" si="0"/>
        <v/>
      </c>
    </row>
    <row r="12" ht="35.1" customHeight="1" spans="1:4">
      <c r="A12" s="150" t="s">
        <v>1530</v>
      </c>
      <c r="B12" s="151"/>
      <c r="C12" s="151"/>
      <c r="D12" s="93" t="str">
        <f t="shared" si="0"/>
        <v/>
      </c>
    </row>
    <row r="13" ht="35.1" customHeight="1" spans="1:4">
      <c r="A13" s="150" t="s">
        <v>1531</v>
      </c>
      <c r="B13" s="151"/>
      <c r="C13" s="151"/>
      <c r="D13" s="93" t="str">
        <f t="shared" si="0"/>
        <v/>
      </c>
    </row>
    <row r="14" ht="35.1" customHeight="1" spans="1:4">
      <c r="A14" s="150" t="s">
        <v>1532</v>
      </c>
      <c r="B14" s="151"/>
      <c r="C14" s="151"/>
      <c r="D14" s="93" t="str">
        <f t="shared" si="0"/>
        <v/>
      </c>
    </row>
    <row r="15" ht="35.1" customHeight="1" spans="1:4">
      <c r="A15" s="150" t="s">
        <v>1533</v>
      </c>
      <c r="B15" s="151"/>
      <c r="C15" s="151"/>
      <c r="D15" s="93" t="str">
        <f t="shared" si="0"/>
        <v/>
      </c>
    </row>
    <row r="16" ht="35.1" customHeight="1" spans="1:4">
      <c r="A16" s="150" t="s">
        <v>1534</v>
      </c>
      <c r="B16" s="151"/>
      <c r="C16" s="151"/>
      <c r="D16" s="93" t="str">
        <f t="shared" si="0"/>
        <v/>
      </c>
    </row>
    <row r="17" s="174" customFormat="1" ht="35.1" customHeight="1" spans="1:4">
      <c r="A17" s="148" t="s">
        <v>1535</v>
      </c>
      <c r="B17" s="181">
        <f>SUM(B18)</f>
        <v>0</v>
      </c>
      <c r="C17" s="181">
        <f>SUM(C18)</f>
        <v>0</v>
      </c>
      <c r="D17" s="93" t="str">
        <f t="shared" si="0"/>
        <v/>
      </c>
    </row>
    <row r="18" ht="35.1" customHeight="1" spans="1:4">
      <c r="A18" s="150" t="s">
        <v>1536</v>
      </c>
      <c r="B18" s="151"/>
      <c r="C18" s="151"/>
      <c r="D18" s="93" t="str">
        <f t="shared" si="0"/>
        <v/>
      </c>
    </row>
    <row r="19" ht="35.1" customHeight="1" spans="1:4">
      <c r="A19" s="148" t="s">
        <v>1537</v>
      </c>
      <c r="B19" s="181">
        <f>SUM(B20)</f>
        <v>0</v>
      </c>
      <c r="C19" s="181">
        <f>SUM(C20)</f>
        <v>0</v>
      </c>
      <c r="D19" s="93" t="str">
        <f t="shared" si="0"/>
        <v/>
      </c>
    </row>
    <row r="20" ht="35.1" customHeight="1" spans="1:4">
      <c r="A20" s="182" t="s">
        <v>1538</v>
      </c>
      <c r="B20" s="151"/>
      <c r="C20" s="151"/>
      <c r="D20" s="93" t="str">
        <f t="shared" si="0"/>
        <v/>
      </c>
    </row>
    <row r="21" ht="35.1" customHeight="1" spans="1:4">
      <c r="A21" s="148" t="s">
        <v>1539</v>
      </c>
      <c r="B21" s="181">
        <f>SUM(B22)</f>
        <v>0</v>
      </c>
      <c r="C21" s="181">
        <f>SUM(C22)</f>
        <v>0</v>
      </c>
      <c r="D21" s="93" t="str">
        <f t="shared" si="0"/>
        <v/>
      </c>
    </row>
    <row r="22" ht="35.1" customHeight="1" spans="1:4">
      <c r="A22" s="150" t="s">
        <v>1540</v>
      </c>
      <c r="B22" s="151"/>
      <c r="C22" s="151"/>
      <c r="D22" s="93" t="str">
        <f t="shared" si="0"/>
        <v/>
      </c>
    </row>
    <row r="23" ht="35.1" customHeight="1" spans="1:4">
      <c r="A23" s="169" t="s">
        <v>1541</v>
      </c>
      <c r="B23" s="181">
        <f>SUM(B4,B11,B17,B19,B21)</f>
        <v>6</v>
      </c>
      <c r="C23" s="181">
        <f>SUM(C4,C11,C17,C19,C21)</f>
        <v>11</v>
      </c>
      <c r="D23" s="93">
        <f t="shared" si="0"/>
        <v>0.833</v>
      </c>
    </row>
    <row r="24" ht="35.1" customHeight="1" spans="1:4">
      <c r="A24" s="183" t="s">
        <v>69</v>
      </c>
      <c r="B24" s="181">
        <f>SUM(B25)</f>
        <v>0</v>
      </c>
      <c r="C24" s="181">
        <f>SUM(C25)</f>
        <v>0</v>
      </c>
      <c r="D24" s="93" t="str">
        <f t="shared" si="0"/>
        <v/>
      </c>
    </row>
    <row r="25" ht="35.1" customHeight="1" spans="1:4">
      <c r="A25" s="184" t="s">
        <v>1542</v>
      </c>
      <c r="B25" s="151"/>
      <c r="C25" s="151"/>
      <c r="D25" s="93" t="str">
        <f t="shared" si="0"/>
        <v/>
      </c>
    </row>
    <row r="26" ht="35.1" customHeight="1" spans="1:4">
      <c r="A26" s="185" t="s">
        <v>1543</v>
      </c>
      <c r="B26" s="151"/>
      <c r="C26" s="151"/>
      <c r="D26" s="93" t="str">
        <f t="shared" si="0"/>
        <v/>
      </c>
    </row>
    <row r="27" ht="35.1" customHeight="1" spans="1:4">
      <c r="A27" s="186" t="s">
        <v>1544</v>
      </c>
      <c r="B27" s="187"/>
      <c r="C27" s="187"/>
      <c r="D27" s="93" t="str">
        <f t="shared" si="0"/>
        <v/>
      </c>
    </row>
    <row r="28" ht="35.1" customHeight="1" spans="1:4">
      <c r="A28" s="154" t="s">
        <v>76</v>
      </c>
      <c r="B28" s="187">
        <f>SUM(B23,B24,B26,B27)</f>
        <v>6</v>
      </c>
      <c r="C28" s="187">
        <f>SUM(C23,C24,C26,C27)</f>
        <v>11</v>
      </c>
      <c r="D28" s="93">
        <f t="shared" si="0"/>
        <v>0.833</v>
      </c>
    </row>
    <row r="29" spans="2:3">
      <c r="B29" s="173"/>
      <c r="C29" s="188"/>
    </row>
    <row r="30" spans="2:2">
      <c r="B30" s="173"/>
    </row>
    <row r="31" spans="2:3">
      <c r="B31" s="173"/>
      <c r="C31" s="188"/>
    </row>
    <row r="32" spans="2:2">
      <c r="B32" s="173"/>
    </row>
    <row r="33" spans="2:2">
      <c r="B33" s="173"/>
    </row>
    <row r="34" spans="2:3">
      <c r="B34" s="173"/>
      <c r="C34" s="188"/>
    </row>
    <row r="35" spans="2:2">
      <c r="B35" s="173"/>
    </row>
    <row r="36" spans="2:2">
      <c r="B36" s="173"/>
    </row>
    <row r="37" spans="2:2">
      <c r="B37" s="173"/>
    </row>
    <row r="38" spans="2:2">
      <c r="B38" s="173"/>
    </row>
    <row r="39" spans="2:3">
      <c r="B39" s="173"/>
      <c r="C39" s="188"/>
    </row>
    <row r="40" spans="2:2">
      <c r="B40" s="173"/>
    </row>
  </sheetData>
  <mergeCells count="1">
    <mergeCell ref="A1:D1"/>
  </mergeCells>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00B0F0"/>
  </sheetPr>
  <dimension ref="A1:D47"/>
  <sheetViews>
    <sheetView showGridLines="0" showZeros="0" view="pageBreakPreview" zoomScaleNormal="100" workbookViewId="0">
      <selection activeCell="A1" sqref="A1:D1"/>
    </sheetView>
  </sheetViews>
  <sheetFormatPr defaultColWidth="9" defaultRowHeight="20.5" outlineLevelCol="3"/>
  <cols>
    <col min="1" max="1" width="52.6272727272727" style="140" customWidth="1"/>
    <col min="2" max="2" width="20.6272727272727" style="160" customWidth="1"/>
    <col min="3" max="3" width="20.6272727272727" style="161" customWidth="1"/>
    <col min="4" max="4" width="20.6272727272727" style="140" customWidth="1"/>
    <col min="5" max="16384" width="9" style="140"/>
  </cols>
  <sheetData>
    <row r="1" ht="45" customHeight="1" spans="1:4">
      <c r="A1" s="142" t="s">
        <v>1545</v>
      </c>
      <c r="B1" s="142"/>
      <c r="C1" s="162"/>
      <c r="D1" s="142"/>
    </row>
    <row r="2" ht="20.1" customHeight="1" spans="1:4">
      <c r="A2" s="143"/>
      <c r="B2" s="144"/>
      <c r="C2" s="163"/>
      <c r="D2" s="164" t="s">
        <v>2</v>
      </c>
    </row>
    <row r="3" ht="45" customHeight="1" spans="1:4">
      <c r="A3" s="165" t="s">
        <v>1484</v>
      </c>
      <c r="B3" s="90" t="s">
        <v>4</v>
      </c>
      <c r="C3" s="166" t="s">
        <v>5</v>
      </c>
      <c r="D3" s="90" t="s">
        <v>6</v>
      </c>
    </row>
    <row r="4" ht="36" customHeight="1" spans="1:4">
      <c r="A4" s="148" t="s">
        <v>1546</v>
      </c>
      <c r="B4" s="92">
        <f>SUM(B5:B20)</f>
        <v>0</v>
      </c>
      <c r="C4" s="92">
        <f>SUM(C5:C20)</f>
        <v>0</v>
      </c>
      <c r="D4" s="93" t="str">
        <f>IF(B4&gt;0,C4/B4-1,IF(B4&lt;0,-(C4/B4-1),""))</f>
        <v/>
      </c>
    </row>
    <row r="5" ht="36" customHeight="1" spans="1:4">
      <c r="A5" s="167" t="s">
        <v>1486</v>
      </c>
      <c r="B5" s="95"/>
      <c r="C5" s="168"/>
      <c r="D5" s="93" t="str">
        <f t="shared" ref="D5:D35" si="0">IF(B5&gt;0,C5/B5-1,IF(B5&lt;0,-(C5/B5-1),""))</f>
        <v/>
      </c>
    </row>
    <row r="6" ht="36" customHeight="1" spans="1:4">
      <c r="A6" s="153" t="s">
        <v>1487</v>
      </c>
      <c r="B6" s="95"/>
      <c r="C6" s="168"/>
      <c r="D6" s="93" t="str">
        <f t="shared" si="0"/>
        <v/>
      </c>
    </row>
    <row r="7" ht="36" customHeight="1" spans="1:4">
      <c r="A7" s="153" t="s">
        <v>1488</v>
      </c>
      <c r="B7" s="95"/>
      <c r="C7" s="168"/>
      <c r="D7" s="93" t="str">
        <f t="shared" si="0"/>
        <v/>
      </c>
    </row>
    <row r="8" ht="36" customHeight="1" spans="1:4">
      <c r="A8" s="153" t="s">
        <v>1489</v>
      </c>
      <c r="B8" s="95"/>
      <c r="C8" s="168"/>
      <c r="D8" s="93" t="str">
        <f t="shared" si="0"/>
        <v/>
      </c>
    </row>
    <row r="9" ht="36" customHeight="1" spans="1:4">
      <c r="A9" s="153" t="s">
        <v>1490</v>
      </c>
      <c r="B9" s="95"/>
      <c r="C9" s="168"/>
      <c r="D9" s="93" t="str">
        <f t="shared" si="0"/>
        <v/>
      </c>
    </row>
    <row r="10" ht="36" customHeight="1" spans="1:4">
      <c r="A10" s="153" t="s">
        <v>1493</v>
      </c>
      <c r="B10" s="95"/>
      <c r="C10" s="168"/>
      <c r="D10" s="93" t="str">
        <f t="shared" si="0"/>
        <v/>
      </c>
    </row>
    <row r="11" ht="36" customHeight="1" spans="1:4">
      <c r="A11" s="153" t="s">
        <v>1494</v>
      </c>
      <c r="B11" s="95"/>
      <c r="C11" s="168"/>
      <c r="D11" s="93" t="str">
        <f t="shared" si="0"/>
        <v/>
      </c>
    </row>
    <row r="12" ht="36" customHeight="1" spans="1:4">
      <c r="A12" s="153" t="s">
        <v>1495</v>
      </c>
      <c r="B12" s="95"/>
      <c r="C12" s="168"/>
      <c r="D12" s="93" t="str">
        <f t="shared" si="0"/>
        <v/>
      </c>
    </row>
    <row r="13" ht="36" customHeight="1" spans="1:4">
      <c r="A13" s="153" t="s">
        <v>1496</v>
      </c>
      <c r="B13" s="95"/>
      <c r="C13" s="168"/>
      <c r="D13" s="93" t="str">
        <f t="shared" si="0"/>
        <v/>
      </c>
    </row>
    <row r="14" ht="36" customHeight="1" spans="1:4">
      <c r="A14" s="167" t="s">
        <v>1492</v>
      </c>
      <c r="B14" s="95"/>
      <c r="C14" s="168"/>
      <c r="D14" s="93" t="str">
        <f t="shared" si="0"/>
        <v/>
      </c>
    </row>
    <row r="15" ht="36" customHeight="1" spans="1:4">
      <c r="A15" s="167" t="s">
        <v>1547</v>
      </c>
      <c r="B15" s="95"/>
      <c r="C15" s="168"/>
      <c r="D15" s="93" t="str">
        <f t="shared" si="0"/>
        <v/>
      </c>
    </row>
    <row r="16" ht="36" customHeight="1" spans="1:4">
      <c r="A16" s="153" t="s">
        <v>1498</v>
      </c>
      <c r="B16" s="95"/>
      <c r="C16" s="168"/>
      <c r="D16" s="93" t="str">
        <f t="shared" si="0"/>
        <v/>
      </c>
    </row>
    <row r="17" ht="36" customHeight="1" spans="1:4">
      <c r="A17" s="153" t="s">
        <v>1499</v>
      </c>
      <c r="B17" s="95"/>
      <c r="C17" s="168"/>
      <c r="D17" s="93" t="str">
        <f t="shared" si="0"/>
        <v/>
      </c>
    </row>
    <row r="18" ht="36" customHeight="1" spans="1:4">
      <c r="A18" s="153" t="s">
        <v>1500</v>
      </c>
      <c r="B18" s="95"/>
      <c r="C18" s="168"/>
      <c r="D18" s="93" t="str">
        <f t="shared" si="0"/>
        <v/>
      </c>
    </row>
    <row r="19" ht="36" customHeight="1" spans="1:4">
      <c r="A19" s="153" t="s">
        <v>1502</v>
      </c>
      <c r="B19" s="95"/>
      <c r="C19" s="168"/>
      <c r="D19" s="93" t="str">
        <f t="shared" si="0"/>
        <v/>
      </c>
    </row>
    <row r="20" ht="36" customHeight="1" spans="1:4">
      <c r="A20" s="153" t="s">
        <v>1503</v>
      </c>
      <c r="B20" s="95"/>
      <c r="C20" s="168"/>
      <c r="D20" s="93" t="str">
        <f t="shared" si="0"/>
        <v/>
      </c>
    </row>
    <row r="21" ht="36" customHeight="1" spans="1:4">
      <c r="A21" s="148" t="s">
        <v>1548</v>
      </c>
      <c r="B21" s="92">
        <f>SUM(B22:B23)</f>
        <v>0</v>
      </c>
      <c r="C21" s="92">
        <f>SUM(C22:C23)</f>
        <v>0</v>
      </c>
      <c r="D21" s="93" t="str">
        <f t="shared" si="0"/>
        <v/>
      </c>
    </row>
    <row r="22" ht="36" customHeight="1" spans="1:4">
      <c r="A22" s="153" t="s">
        <v>1505</v>
      </c>
      <c r="B22" s="95"/>
      <c r="C22" s="168"/>
      <c r="D22" s="93" t="str">
        <f t="shared" si="0"/>
        <v/>
      </c>
    </row>
    <row r="23" ht="36" customHeight="1" spans="1:4">
      <c r="A23" s="153" t="s">
        <v>1506</v>
      </c>
      <c r="B23" s="95"/>
      <c r="C23" s="168"/>
      <c r="D23" s="93" t="str">
        <f t="shared" si="0"/>
        <v/>
      </c>
    </row>
    <row r="24" ht="36" customHeight="1" spans="1:4">
      <c r="A24" s="148" t="s">
        <v>1549</v>
      </c>
      <c r="B24" s="92">
        <f>SUM(B25:B27)</f>
        <v>0</v>
      </c>
      <c r="C24" s="92">
        <f>SUM(C25:C27)</f>
        <v>0</v>
      </c>
      <c r="D24" s="93" t="str">
        <f t="shared" si="0"/>
        <v/>
      </c>
    </row>
    <row r="25" ht="36" customHeight="1" spans="1:4">
      <c r="A25" s="153" t="s">
        <v>1550</v>
      </c>
      <c r="B25" s="95"/>
      <c r="C25" s="168"/>
      <c r="D25" s="93" t="str">
        <f t="shared" si="0"/>
        <v/>
      </c>
    </row>
    <row r="26" ht="36" customHeight="1" spans="1:4">
      <c r="A26" s="153" t="s">
        <v>1551</v>
      </c>
      <c r="B26" s="95"/>
      <c r="C26" s="168"/>
      <c r="D26" s="93" t="str">
        <f t="shared" si="0"/>
        <v/>
      </c>
    </row>
    <row r="27" ht="36" customHeight="1" spans="1:4">
      <c r="A27" s="153" t="s">
        <v>1552</v>
      </c>
      <c r="B27" s="95"/>
      <c r="C27" s="168"/>
      <c r="D27" s="93" t="str">
        <f t="shared" si="0"/>
        <v/>
      </c>
    </row>
    <row r="28" ht="36" customHeight="1" spans="1:4">
      <c r="A28" s="148" t="s">
        <v>1553</v>
      </c>
      <c r="B28" s="92">
        <f>SUM(B29)</f>
        <v>0</v>
      </c>
      <c r="C28" s="92">
        <f>SUM(C29)</f>
        <v>0</v>
      </c>
      <c r="D28" s="93" t="str">
        <f t="shared" si="0"/>
        <v/>
      </c>
    </row>
    <row r="29" ht="36" customHeight="1" spans="1:4">
      <c r="A29" s="153" t="s">
        <v>1515</v>
      </c>
      <c r="B29" s="95"/>
      <c r="C29" s="168"/>
      <c r="D29" s="93" t="str">
        <f t="shared" si="0"/>
        <v/>
      </c>
    </row>
    <row r="30" ht="36" customHeight="1" spans="1:4">
      <c r="A30" s="148" t="s">
        <v>1554</v>
      </c>
      <c r="B30" s="92"/>
      <c r="C30" s="92"/>
      <c r="D30" s="93" t="str">
        <f t="shared" si="0"/>
        <v/>
      </c>
    </row>
    <row r="31" ht="36" customHeight="1" spans="1:4">
      <c r="A31" s="169" t="s">
        <v>1555</v>
      </c>
      <c r="B31" s="92">
        <f>SUM(B4,B21,B24,B28,B30)</f>
        <v>0</v>
      </c>
      <c r="C31" s="170"/>
      <c r="D31" s="93" t="str">
        <f t="shared" si="0"/>
        <v/>
      </c>
    </row>
    <row r="32" ht="36" customHeight="1" spans="1:4">
      <c r="A32" s="131" t="s">
        <v>34</v>
      </c>
      <c r="B32" s="92">
        <v>6</v>
      </c>
      <c r="C32" s="170">
        <v>11</v>
      </c>
      <c r="D32" s="93">
        <f t="shared" si="0"/>
        <v>0.833</v>
      </c>
    </row>
    <row r="33" ht="36" customHeight="1" spans="1:4">
      <c r="A33" s="171" t="s">
        <v>1556</v>
      </c>
      <c r="B33" s="92"/>
      <c r="C33" s="170"/>
      <c r="D33" s="93" t="str">
        <f t="shared" si="0"/>
        <v/>
      </c>
    </row>
    <row r="34" ht="36" customHeight="1" spans="1:4">
      <c r="A34" s="131" t="s">
        <v>1520</v>
      </c>
      <c r="B34" s="92"/>
      <c r="C34" s="170"/>
      <c r="D34" s="93" t="str">
        <f t="shared" si="0"/>
        <v/>
      </c>
    </row>
    <row r="35" ht="36" customHeight="1" spans="1:4">
      <c r="A35" s="154" t="s">
        <v>41</v>
      </c>
      <c r="B35" s="92">
        <f>SUM(B31,B32,B33,B34)</f>
        <v>6</v>
      </c>
      <c r="C35" s="92">
        <f>SUM(C31,C32,C33,C34)</f>
        <v>11</v>
      </c>
      <c r="D35" s="93">
        <f t="shared" si="0"/>
        <v>0.833</v>
      </c>
    </row>
    <row r="36" spans="2:2">
      <c r="B36" s="172"/>
    </row>
    <row r="37" spans="2:2">
      <c r="B37" s="173"/>
    </row>
    <row r="38" spans="2:2">
      <c r="B38" s="172"/>
    </row>
    <row r="39" spans="2:2">
      <c r="B39" s="173"/>
    </row>
    <row r="40" spans="2:2">
      <c r="B40" s="173"/>
    </row>
    <row r="41" spans="2:2">
      <c r="B41" s="172"/>
    </row>
    <row r="42" spans="2:2">
      <c r="B42" s="173"/>
    </row>
    <row r="43" spans="2:2">
      <c r="B43" s="173"/>
    </row>
    <row r="44" spans="2:2">
      <c r="B44" s="173"/>
    </row>
    <row r="45" spans="2:2">
      <c r="B45" s="173"/>
    </row>
    <row r="46" spans="2:2">
      <c r="B46" s="172"/>
    </row>
    <row r="47" spans="2:2">
      <c r="B47" s="173"/>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00B0F0"/>
  </sheetPr>
  <dimension ref="A1:D37"/>
  <sheetViews>
    <sheetView showGridLines="0" showZeros="0" view="pageBreakPreview" zoomScaleNormal="100" workbookViewId="0">
      <selection activeCell="A1" sqref="A1:D1"/>
    </sheetView>
  </sheetViews>
  <sheetFormatPr defaultColWidth="9" defaultRowHeight="13.75" outlineLevelCol="3"/>
  <cols>
    <col min="1" max="1" width="50.7545454545455" customWidth="1"/>
    <col min="2" max="3" width="20.6272727272727" style="141" customWidth="1"/>
    <col min="4" max="4" width="20.6272727272727" customWidth="1"/>
  </cols>
  <sheetData>
    <row r="1" ht="45" customHeight="1" spans="1:4">
      <c r="A1" s="142" t="s">
        <v>1557</v>
      </c>
      <c r="B1" s="142"/>
      <c r="C1" s="142"/>
      <c r="D1" s="142"/>
    </row>
    <row r="2" ht="20.1" customHeight="1" spans="1:4">
      <c r="A2" s="143"/>
      <c r="B2" s="144"/>
      <c r="C2" s="145"/>
      <c r="D2" s="146" t="s">
        <v>2</v>
      </c>
    </row>
    <row r="3" ht="45" customHeight="1" spans="1:4">
      <c r="A3" s="147" t="s">
        <v>1558</v>
      </c>
      <c r="B3" s="90" t="s">
        <v>4</v>
      </c>
      <c r="C3" s="90" t="s">
        <v>5</v>
      </c>
      <c r="D3" s="90" t="s">
        <v>6</v>
      </c>
    </row>
    <row r="4" ht="36" customHeight="1" spans="1:4">
      <c r="A4" s="148" t="s">
        <v>1522</v>
      </c>
      <c r="B4" s="149">
        <f>SUM(B5:B10)</f>
        <v>6</v>
      </c>
      <c r="C4" s="149">
        <f>SUM(C5:C10)</f>
        <v>11</v>
      </c>
      <c r="D4" s="93">
        <f t="shared" ref="D4:D10" si="0">IF(B4&gt;0,C4/B4-1,IF(B4&lt;0,-(C4/B4-1),""))</f>
        <v>0.833</v>
      </c>
    </row>
    <row r="5" s="140" customFormat="1" ht="35.1" customHeight="1" spans="1:4">
      <c r="A5" s="150" t="s">
        <v>1523</v>
      </c>
      <c r="B5" s="151"/>
      <c r="C5" s="151"/>
      <c r="D5" s="93" t="str">
        <f t="shared" si="0"/>
        <v/>
      </c>
    </row>
    <row r="6" s="140" customFormat="1" ht="35.1" customHeight="1" spans="1:4">
      <c r="A6" s="150" t="s">
        <v>1524</v>
      </c>
      <c r="B6" s="151"/>
      <c r="C6" s="151"/>
      <c r="D6" s="93" t="str">
        <f t="shared" si="0"/>
        <v/>
      </c>
    </row>
    <row r="7" s="140" customFormat="1" ht="35.1" customHeight="1" spans="1:4">
      <c r="A7" s="150" t="s">
        <v>1525</v>
      </c>
      <c r="B7" s="151">
        <v>6</v>
      </c>
      <c r="C7" s="151">
        <v>11</v>
      </c>
      <c r="D7" s="93">
        <f t="shared" si="0"/>
        <v>0.833</v>
      </c>
    </row>
    <row r="8" s="140" customFormat="1" ht="35.1" customHeight="1" spans="1:4">
      <c r="A8" s="150" t="s">
        <v>1526</v>
      </c>
      <c r="B8" s="151"/>
      <c r="C8" s="151"/>
      <c r="D8" s="93" t="str">
        <f t="shared" si="0"/>
        <v/>
      </c>
    </row>
    <row r="9" s="140" customFormat="1" ht="35.1" customHeight="1" spans="1:4">
      <c r="A9" s="150" t="s">
        <v>1527</v>
      </c>
      <c r="B9" s="151"/>
      <c r="C9" s="151"/>
      <c r="D9" s="93" t="str">
        <f t="shared" si="0"/>
        <v/>
      </c>
    </row>
    <row r="10" s="140" customFormat="1" ht="35.1" customHeight="1" spans="1:4">
      <c r="A10" s="150" t="s">
        <v>1528</v>
      </c>
      <c r="B10" s="151"/>
      <c r="C10" s="151"/>
      <c r="D10" s="93" t="str">
        <f t="shared" si="0"/>
        <v/>
      </c>
    </row>
    <row r="11" ht="36" customHeight="1" spans="1:4">
      <c r="A11" s="148" t="s">
        <v>1529</v>
      </c>
      <c r="B11" s="149">
        <f>SUM(B12:B13)</f>
        <v>0</v>
      </c>
      <c r="C11" s="149">
        <f>SUM(C12:C13)</f>
        <v>0</v>
      </c>
      <c r="D11" s="93" t="str">
        <f t="shared" ref="D11:D25" si="1">IF(B11&gt;0,C11/B11-1,IF(B11&lt;0,-(C11/B11-1),""))</f>
        <v/>
      </c>
    </row>
    <row r="12" ht="36" customHeight="1" spans="1:4">
      <c r="A12" s="150" t="s">
        <v>1530</v>
      </c>
      <c r="B12" s="152"/>
      <c r="C12" s="152"/>
      <c r="D12" s="93" t="str">
        <f t="shared" si="1"/>
        <v/>
      </c>
    </row>
    <row r="13" ht="36" customHeight="1" spans="1:4">
      <c r="A13" s="150" t="s">
        <v>1534</v>
      </c>
      <c r="B13" s="152"/>
      <c r="C13" s="152"/>
      <c r="D13" s="93" t="str">
        <f t="shared" si="1"/>
        <v/>
      </c>
    </row>
    <row r="14" ht="36" customHeight="1" spans="1:4">
      <c r="A14" s="148" t="s">
        <v>1535</v>
      </c>
      <c r="B14" s="149">
        <f>SUM(B15)</f>
        <v>0</v>
      </c>
      <c r="C14" s="149">
        <f>SUM(C15)</f>
        <v>0</v>
      </c>
      <c r="D14" s="93" t="str">
        <f t="shared" si="1"/>
        <v/>
      </c>
    </row>
    <row r="15" ht="36" customHeight="1" spans="1:4">
      <c r="A15" s="150" t="s">
        <v>1536</v>
      </c>
      <c r="B15" s="152"/>
      <c r="C15" s="152"/>
      <c r="D15" s="93" t="str">
        <f t="shared" si="1"/>
        <v/>
      </c>
    </row>
    <row r="16" ht="36" customHeight="1" spans="1:4">
      <c r="A16" s="148" t="s">
        <v>1537</v>
      </c>
      <c r="B16" s="149">
        <f>SUM(B17)</f>
        <v>0</v>
      </c>
      <c r="C16" s="149">
        <f>SUM(C17)</f>
        <v>0</v>
      </c>
      <c r="D16" s="93" t="str">
        <f t="shared" si="1"/>
        <v/>
      </c>
    </row>
    <row r="17" ht="36" customHeight="1" spans="1:4">
      <c r="A17" s="153" t="s">
        <v>1559</v>
      </c>
      <c r="B17" s="152"/>
      <c r="C17" s="152"/>
      <c r="D17" s="93" t="str">
        <f t="shared" si="1"/>
        <v/>
      </c>
    </row>
    <row r="18" ht="36" customHeight="1" spans="1:4">
      <c r="A18" s="148" t="s">
        <v>1539</v>
      </c>
      <c r="B18" s="149">
        <f>SUM(B19)</f>
        <v>0</v>
      </c>
      <c r="C18" s="149">
        <f>SUM(C19)</f>
        <v>0</v>
      </c>
      <c r="D18" s="93" t="str">
        <f t="shared" si="1"/>
        <v/>
      </c>
    </row>
    <row r="19" ht="36" customHeight="1" spans="1:4">
      <c r="A19" s="150" t="s">
        <v>1540</v>
      </c>
      <c r="B19" s="152"/>
      <c r="C19" s="152"/>
      <c r="D19" s="93" t="str">
        <f t="shared" si="1"/>
        <v/>
      </c>
    </row>
    <row r="20" ht="36" customHeight="1" spans="1:4">
      <c r="A20" s="154" t="s">
        <v>1560</v>
      </c>
      <c r="B20" s="149">
        <f>SUM(B4,B11,B14,B16,B18)</f>
        <v>6</v>
      </c>
      <c r="C20" s="149">
        <f>SUM(C4,C11,C14,C16,C18)</f>
        <v>11</v>
      </c>
      <c r="D20" s="93">
        <f t="shared" si="1"/>
        <v>0.833</v>
      </c>
    </row>
    <row r="21" ht="36" customHeight="1" spans="1:4">
      <c r="A21" s="155" t="s">
        <v>69</v>
      </c>
      <c r="B21" s="149">
        <f>SUM(B22:B23)</f>
        <v>0</v>
      </c>
      <c r="C21" s="149">
        <f>SUM(C22:C23)</f>
        <v>0</v>
      </c>
      <c r="D21" s="93" t="str">
        <f t="shared" si="1"/>
        <v/>
      </c>
    </row>
    <row r="22" ht="36" customHeight="1" spans="1:4">
      <c r="A22" s="156" t="s">
        <v>1542</v>
      </c>
      <c r="B22" s="152"/>
      <c r="C22" s="152"/>
      <c r="D22" s="93" t="str">
        <f t="shared" si="1"/>
        <v/>
      </c>
    </row>
    <row r="23" ht="36" customHeight="1" spans="1:4">
      <c r="A23" s="156" t="s">
        <v>1543</v>
      </c>
      <c r="B23" s="152"/>
      <c r="C23" s="152"/>
      <c r="D23" s="93" t="str">
        <f t="shared" si="1"/>
        <v/>
      </c>
    </row>
    <row r="24" ht="36" customHeight="1" spans="1:4">
      <c r="A24" s="157" t="s">
        <v>1544</v>
      </c>
      <c r="B24" s="149"/>
      <c r="C24" s="149"/>
      <c r="D24" s="93" t="str">
        <f t="shared" si="1"/>
        <v/>
      </c>
    </row>
    <row r="25" ht="36" customHeight="1" spans="1:4">
      <c r="A25" s="154" t="s">
        <v>76</v>
      </c>
      <c r="B25" s="149">
        <f>SUM(B20,B21,B24)</f>
        <v>6</v>
      </c>
      <c r="C25" s="149">
        <f>SUM(C20,C21,C24)</f>
        <v>11</v>
      </c>
      <c r="D25" s="93">
        <f t="shared" si="1"/>
        <v>0.833</v>
      </c>
    </row>
    <row r="26" spans="2:3">
      <c r="B26" s="158"/>
      <c r="C26" s="158"/>
    </row>
    <row r="27" spans="2:2">
      <c r="B27" s="159"/>
    </row>
    <row r="28" spans="2:3">
      <c r="B28" s="158"/>
      <c r="C28" s="158"/>
    </row>
    <row r="29" spans="2:2">
      <c r="B29" s="159"/>
    </row>
    <row r="30" spans="2:2">
      <c r="B30" s="159"/>
    </row>
    <row r="31" spans="2:3">
      <c r="B31" s="158"/>
      <c r="C31" s="158"/>
    </row>
    <row r="32" spans="2:2">
      <c r="B32" s="159"/>
    </row>
    <row r="33" spans="2:2">
      <c r="B33" s="159"/>
    </row>
    <row r="34" spans="2:2">
      <c r="B34" s="159"/>
    </row>
    <row r="35" spans="2:2">
      <c r="B35" s="159"/>
    </row>
    <row r="36" spans="2:3">
      <c r="B36" s="158"/>
      <c r="C36" s="158"/>
    </row>
    <row r="37" spans="2:2">
      <c r="B37" s="159"/>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15"/>
  <sheetViews>
    <sheetView view="pageBreakPreview" zoomScaleNormal="100" workbookViewId="0">
      <selection activeCell="A1" sqref="A1:B1"/>
    </sheetView>
  </sheetViews>
  <sheetFormatPr defaultColWidth="9" defaultRowHeight="15.5" outlineLevelCol="1"/>
  <cols>
    <col min="1" max="1" width="36.2545454545455" style="122" customWidth="1"/>
    <col min="2" max="2" width="45.5" style="124" customWidth="1"/>
    <col min="3" max="3" width="12.6272727272727" style="122"/>
    <col min="4" max="16374" width="9" style="122"/>
    <col min="16375" max="16376" width="35.6272727272727" style="122"/>
    <col min="16377" max="16377" width="9" style="122"/>
    <col min="16378" max="16384" width="9" style="125"/>
  </cols>
  <sheetData>
    <row r="1" s="122" customFormat="1" ht="45" customHeight="1" spans="1:2">
      <c r="A1" s="126" t="s">
        <v>1561</v>
      </c>
      <c r="B1" s="127"/>
    </row>
    <row r="2" s="122" customFormat="1" ht="20.1" customHeight="1" spans="1:2">
      <c r="A2" s="136" t="s">
        <v>1562</v>
      </c>
      <c r="B2" s="136"/>
    </row>
    <row r="3" s="123" customFormat="1" ht="45" customHeight="1" spans="1:2">
      <c r="A3" s="130" t="s">
        <v>1563</v>
      </c>
      <c r="B3" s="130" t="s">
        <v>1564</v>
      </c>
    </row>
    <row r="4" s="122" customFormat="1" ht="36" customHeight="1" spans="1:2">
      <c r="A4" s="137" t="s">
        <v>1565</v>
      </c>
      <c r="B4" s="138"/>
    </row>
    <row r="5" s="122" customFormat="1" ht="36" customHeight="1" spans="1:2">
      <c r="A5" s="137" t="s">
        <v>1566</v>
      </c>
      <c r="B5" s="138"/>
    </row>
    <row r="6" s="122" customFormat="1" ht="36" customHeight="1" spans="1:2">
      <c r="A6" s="137" t="s">
        <v>1567</v>
      </c>
      <c r="B6" s="138"/>
    </row>
    <row r="7" s="122" customFormat="1" ht="36" customHeight="1" spans="1:2">
      <c r="A7" s="137" t="s">
        <v>1568</v>
      </c>
      <c r="B7" s="138"/>
    </row>
    <row r="8" s="122" customFormat="1" ht="36" customHeight="1" spans="1:2">
      <c r="A8" s="137" t="s">
        <v>1569</v>
      </c>
      <c r="B8" s="132"/>
    </row>
    <row r="9" s="122" customFormat="1" ht="36" customHeight="1" spans="1:2">
      <c r="A9" s="137" t="s">
        <v>1570</v>
      </c>
      <c r="B9" s="138"/>
    </row>
    <row r="10" s="122" customFormat="1" ht="36" customHeight="1" spans="1:2">
      <c r="A10" s="137" t="s">
        <v>1571</v>
      </c>
      <c r="B10" s="138"/>
    </row>
    <row r="11" s="122" customFormat="1" ht="36" customHeight="1" spans="1:2">
      <c r="A11" s="137" t="s">
        <v>1572</v>
      </c>
      <c r="B11" s="138"/>
    </row>
    <row r="12" s="122" customFormat="1" ht="36" customHeight="1" spans="1:2">
      <c r="A12" s="137" t="s">
        <v>1573</v>
      </c>
      <c r="B12" s="138"/>
    </row>
    <row r="13" s="122" customFormat="1" ht="36" customHeight="1" spans="1:2">
      <c r="A13" s="137"/>
      <c r="B13" s="138"/>
    </row>
    <row r="14" s="122" customFormat="1" ht="30.95" customHeight="1" spans="1:2">
      <c r="A14" s="133" t="s">
        <v>1574</v>
      </c>
      <c r="B14" s="134"/>
    </row>
    <row r="15" ht="24" customHeight="1" spans="1:2">
      <c r="A15" s="139" t="s">
        <v>1575</v>
      </c>
      <c r="B15" s="139"/>
    </row>
  </sheetData>
  <mergeCells count="3">
    <mergeCell ref="A1:B1"/>
    <mergeCell ref="A2:B2"/>
    <mergeCell ref="A15:B15"/>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eaderFooter>
    <oddFooter>&amp;C- 1 -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XEW22"/>
  <sheetViews>
    <sheetView view="pageBreakPreview" zoomScaleNormal="100" workbookViewId="0">
      <selection activeCell="A1" sqref="A1:B1"/>
    </sheetView>
  </sheetViews>
  <sheetFormatPr defaultColWidth="9" defaultRowHeight="15.5"/>
  <cols>
    <col min="1" max="1" width="47.2545454545455" style="122" customWidth="1"/>
    <col min="2" max="2" width="38" style="124" customWidth="1"/>
    <col min="3" max="16371" width="9" style="122"/>
    <col min="16372" max="16373" width="35.6272727272727" style="122"/>
    <col min="16374" max="16374" width="9" style="122"/>
    <col min="16375" max="16384" width="9" style="125"/>
  </cols>
  <sheetData>
    <row r="1" s="122" customFormat="1" ht="45" customHeight="1" spans="1:2">
      <c r="A1" s="126" t="s">
        <v>1576</v>
      </c>
      <c r="B1" s="127"/>
    </row>
    <row r="2" s="122" customFormat="1" ht="20.1" customHeight="1" spans="1:2">
      <c r="A2" s="128"/>
      <c r="B2" s="129" t="s">
        <v>2</v>
      </c>
    </row>
    <row r="3" s="123" customFormat="1" ht="45" customHeight="1" spans="1:2">
      <c r="A3" s="130" t="s">
        <v>1577</v>
      </c>
      <c r="B3" s="130" t="s">
        <v>1564</v>
      </c>
    </row>
    <row r="4" s="122" customFormat="1" ht="36" customHeight="1" spans="1:2">
      <c r="A4" s="131"/>
      <c r="B4" s="132"/>
    </row>
    <row r="5" s="122" customFormat="1" ht="36" customHeight="1" spans="1:2">
      <c r="A5" s="131"/>
      <c r="B5" s="132"/>
    </row>
    <row r="6" s="122" customFormat="1" ht="36" customHeight="1" spans="1:2">
      <c r="A6" s="131"/>
      <c r="B6" s="132"/>
    </row>
    <row r="7" s="122" customFormat="1" ht="36" customHeight="1" spans="1:2">
      <c r="A7" s="131"/>
      <c r="B7" s="132"/>
    </row>
    <row r="8" s="122" customFormat="1" ht="36" customHeight="1" spans="1:2">
      <c r="A8" s="131"/>
      <c r="B8" s="132"/>
    </row>
    <row r="9" s="122" customFormat="1" ht="36" customHeight="1" spans="1:2">
      <c r="A9" s="131"/>
      <c r="B9" s="132"/>
    </row>
    <row r="10" s="122" customFormat="1" ht="36" customHeight="1" spans="1:2">
      <c r="A10" s="131"/>
      <c r="B10" s="132"/>
    </row>
    <row r="11" s="122" customFormat="1" ht="36" customHeight="1" spans="1:2">
      <c r="A11" s="131"/>
      <c r="B11" s="132"/>
    </row>
    <row r="12" s="122" customFormat="1" ht="36" customHeight="1" spans="1:2">
      <c r="A12" s="131"/>
      <c r="B12" s="132"/>
    </row>
    <row r="13" s="122" customFormat="1" ht="36" customHeight="1" spans="1:2">
      <c r="A13" s="131"/>
      <c r="B13" s="132"/>
    </row>
    <row r="14" s="122" customFormat="1" ht="36" customHeight="1" spans="1:2">
      <c r="A14" s="131"/>
      <c r="B14" s="132"/>
    </row>
    <row r="15" s="122" customFormat="1" ht="36" customHeight="1" spans="1:2">
      <c r="A15" s="131"/>
      <c r="B15" s="132"/>
    </row>
    <row r="16" s="122" customFormat="1" ht="36" customHeight="1" spans="1:2">
      <c r="A16" s="131"/>
      <c r="B16" s="132"/>
    </row>
    <row r="17" s="122" customFormat="1" ht="36" customHeight="1" spans="1:2">
      <c r="A17" s="131"/>
      <c r="B17" s="132"/>
    </row>
    <row r="18" s="122" customFormat="1" ht="36" customHeight="1" spans="1:2">
      <c r="A18" s="131"/>
      <c r="B18" s="132"/>
    </row>
    <row r="19" s="122" customFormat="1" ht="30.95" customHeight="1" spans="1:2">
      <c r="A19" s="133" t="s">
        <v>1574</v>
      </c>
      <c r="B19" s="134"/>
    </row>
    <row r="20" s="122" customFormat="1" ht="30.95" customHeight="1" spans="1:2">
      <c r="A20" s="135" t="s">
        <v>1575</v>
      </c>
      <c r="B20" s="135"/>
    </row>
    <row r="21" s="122" customFormat="1" spans="2:16377">
      <c r="B21" s="124"/>
      <c r="XEU21" s="125"/>
      <c r="XEV21" s="125"/>
      <c r="XEW21" s="125"/>
    </row>
    <row r="22" s="122" customFormat="1" spans="2:16377">
      <c r="B22" s="124"/>
      <c r="XEU22" s="125"/>
      <c r="XEV22" s="125"/>
      <c r="XEW22" s="125"/>
    </row>
  </sheetData>
  <mergeCells count="2">
    <mergeCell ref="A1:B1"/>
    <mergeCell ref="A20:B20"/>
  </mergeCells>
  <conditionalFormatting sqref="B3:G3">
    <cfRule type="cellIs" dxfId="0" priority="16" stopIfTrue="1" operator="lessThanOrEqual">
      <formula>-1</formula>
    </cfRule>
  </conditionalFormatting>
  <conditionalFormatting sqref="B5">
    <cfRule type="cellIs" dxfId="0" priority="14" stopIfTrue="1" operator="lessThanOrEqual">
      <formula>-1</formula>
    </cfRule>
  </conditionalFormatting>
  <conditionalFormatting sqref="B6">
    <cfRule type="cellIs" dxfId="0" priority="13" stopIfTrue="1" operator="lessThanOrEqual">
      <formula>-1</formula>
    </cfRule>
  </conditionalFormatting>
  <conditionalFormatting sqref="B7">
    <cfRule type="cellIs" dxfId="0" priority="12" stopIfTrue="1" operator="lessThanOrEqual">
      <formula>-1</formula>
    </cfRule>
  </conditionalFormatting>
  <conditionalFormatting sqref="B8">
    <cfRule type="cellIs" dxfId="0" priority="11" stopIfTrue="1" operator="lessThanOrEqual">
      <formula>-1</formula>
    </cfRule>
  </conditionalFormatting>
  <conditionalFormatting sqref="B9">
    <cfRule type="cellIs" dxfId="0" priority="10" stopIfTrue="1" operator="lessThanOrEqual">
      <formula>-1</formula>
    </cfRule>
  </conditionalFormatting>
  <conditionalFormatting sqref="B10">
    <cfRule type="cellIs" dxfId="0" priority="9" stopIfTrue="1" operator="lessThanOrEqual">
      <formula>-1</formula>
    </cfRule>
  </conditionalFormatting>
  <conditionalFormatting sqref="B11">
    <cfRule type="cellIs" dxfId="0" priority="8" stopIfTrue="1" operator="lessThanOrEqual">
      <formula>-1</formula>
    </cfRule>
  </conditionalFormatting>
  <conditionalFormatting sqref="B12">
    <cfRule type="cellIs" dxfId="0" priority="7" stopIfTrue="1" operator="lessThanOrEqual">
      <formula>-1</formula>
    </cfRule>
  </conditionalFormatting>
  <conditionalFormatting sqref="B13">
    <cfRule type="cellIs" dxfId="0" priority="6" stopIfTrue="1" operator="lessThanOrEqual">
      <formula>-1</formula>
    </cfRule>
  </conditionalFormatting>
  <conditionalFormatting sqref="B14">
    <cfRule type="cellIs" dxfId="0" priority="5" stopIfTrue="1" operator="lessThanOrEqual">
      <formula>-1</formula>
    </cfRule>
  </conditionalFormatting>
  <conditionalFormatting sqref="B15">
    <cfRule type="cellIs" dxfId="0" priority="4" stopIfTrue="1" operator="lessThanOrEqual">
      <formula>-1</formula>
    </cfRule>
  </conditionalFormatting>
  <conditionalFormatting sqref="B16">
    <cfRule type="cellIs" dxfId="0" priority="3" stopIfTrue="1" operator="lessThanOrEqual">
      <formula>-1</formula>
    </cfRule>
  </conditionalFormatting>
  <conditionalFormatting sqref="B17">
    <cfRule type="cellIs" dxfId="0" priority="2" stopIfTrue="1" operator="lessThanOrEqual">
      <formula>-1</formula>
    </cfRule>
  </conditionalFormatting>
  <conditionalFormatting sqref="B18">
    <cfRule type="cellIs" dxfId="0" priority="1" stopIfTrue="1" operator="lessThanOrEqual">
      <formula>-1</formula>
    </cfRule>
  </conditionalFormatting>
  <conditionalFormatting sqref="B4:G4 C5:G9">
    <cfRule type="cellIs" dxfId="0" priority="15"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eaderFooter>
    <oddFooter>&amp;C- 1 -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B0F0"/>
  </sheetPr>
  <dimension ref="A1:D51"/>
  <sheetViews>
    <sheetView showGridLines="0" showZeros="0" view="pageBreakPreview" zoomScale="90" zoomScaleNormal="90" workbookViewId="0">
      <pane ySplit="3" topLeftCell="A4" activePane="bottomLeft" state="frozen"/>
      <selection/>
      <selection pane="bottomLeft" activeCell="A1" sqref="A1:D1"/>
    </sheetView>
  </sheetViews>
  <sheetFormatPr defaultColWidth="9" defaultRowHeight="17.75" outlineLevelCol="3"/>
  <cols>
    <col min="1" max="1" width="50.7545454545455" style="124" customWidth="1"/>
    <col min="2" max="3" width="20.6272727272727" style="251" customWidth="1"/>
    <col min="4" max="4" width="20.6272727272727" style="124" customWidth="1"/>
    <col min="5" max="16384" width="9" style="205"/>
  </cols>
  <sheetData>
    <row r="1" ht="45" customHeight="1" spans="1:4">
      <c r="A1" s="250" t="s">
        <v>42</v>
      </c>
      <c r="B1" s="354"/>
      <c r="C1" s="354"/>
      <c r="D1" s="250"/>
    </row>
    <row r="2" ht="18.95" customHeight="1" spans="1:4">
      <c r="A2" s="355"/>
      <c r="B2" s="252"/>
      <c r="D2" s="356" t="s">
        <v>2</v>
      </c>
    </row>
    <row r="3" s="351" customFormat="1" ht="45" customHeight="1" spans="1:4">
      <c r="A3" s="368" t="s">
        <v>3</v>
      </c>
      <c r="B3" s="210" t="s">
        <v>4</v>
      </c>
      <c r="C3" s="210" t="s">
        <v>5</v>
      </c>
      <c r="D3" s="368" t="s">
        <v>6</v>
      </c>
    </row>
    <row r="4" ht="37.5" customHeight="1" spans="1:4">
      <c r="A4" s="369" t="s">
        <v>43</v>
      </c>
      <c r="B4" s="361">
        <v>26098</v>
      </c>
      <c r="C4" s="361">
        <v>26621</v>
      </c>
      <c r="D4" s="370">
        <f>IF(B4&gt;0,C4/B4-1,IF(B4&lt;0,-(C4/B4-1),""))</f>
        <v>0.02</v>
      </c>
    </row>
    <row r="5" ht="37.5" customHeight="1" spans="1:4">
      <c r="A5" s="371" t="s">
        <v>44</v>
      </c>
      <c r="B5" s="361"/>
      <c r="C5" s="361">
        <v>0</v>
      </c>
      <c r="D5" s="370" t="str">
        <f>IF(B5&gt;0,C5/B5-1,IF(B5&lt;0,-(C5/B5-1),""))</f>
        <v/>
      </c>
    </row>
    <row r="6" ht="37.5" customHeight="1" spans="1:4">
      <c r="A6" s="371" t="s">
        <v>45</v>
      </c>
      <c r="B6" s="361">
        <v>350</v>
      </c>
      <c r="C6" s="361">
        <v>250</v>
      </c>
      <c r="D6" s="370">
        <f>IF(B6&gt;0,C6/B6-1,IF(B6&lt;0,-(C6/B6-1),""))</f>
        <v>-0.286</v>
      </c>
    </row>
    <row r="7" ht="37.5" customHeight="1" spans="1:4">
      <c r="A7" s="371" t="s">
        <v>46</v>
      </c>
      <c r="B7" s="361">
        <v>6509</v>
      </c>
      <c r="C7" s="361">
        <v>4812</v>
      </c>
      <c r="D7" s="370">
        <f t="shared" ref="D7:D38" si="0">IF(B7&gt;0,C7/B7-1,IF(B7&lt;0,-(C7/B7-1),""))</f>
        <v>-0.261</v>
      </c>
    </row>
    <row r="8" ht="37.5" customHeight="1" spans="1:4">
      <c r="A8" s="371" t="s">
        <v>47</v>
      </c>
      <c r="B8" s="361">
        <v>32539</v>
      </c>
      <c r="C8" s="361">
        <v>32691</v>
      </c>
      <c r="D8" s="370">
        <f t="shared" si="0"/>
        <v>0.005</v>
      </c>
    </row>
    <row r="9" ht="37.5" customHeight="1" spans="1:4">
      <c r="A9" s="371" t="s">
        <v>48</v>
      </c>
      <c r="B9" s="361">
        <v>1046</v>
      </c>
      <c r="C9" s="361">
        <v>978</v>
      </c>
      <c r="D9" s="370">
        <f t="shared" si="0"/>
        <v>-0.065</v>
      </c>
    </row>
    <row r="10" ht="37.5" customHeight="1" spans="1:4">
      <c r="A10" s="371" t="s">
        <v>49</v>
      </c>
      <c r="B10" s="361">
        <v>3192</v>
      </c>
      <c r="C10" s="361">
        <v>1237</v>
      </c>
      <c r="D10" s="370">
        <f t="shared" si="0"/>
        <v>-0.612</v>
      </c>
    </row>
    <row r="11" ht="37.5" customHeight="1" spans="1:4">
      <c r="A11" s="371" t="s">
        <v>50</v>
      </c>
      <c r="B11" s="361">
        <v>30687</v>
      </c>
      <c r="C11" s="361">
        <v>31717</v>
      </c>
      <c r="D11" s="370">
        <f t="shared" si="0"/>
        <v>0.034</v>
      </c>
    </row>
    <row r="12" ht="37.5" customHeight="1" spans="1:4">
      <c r="A12" s="371" t="s">
        <v>51</v>
      </c>
      <c r="B12" s="361">
        <v>23482</v>
      </c>
      <c r="C12" s="361">
        <v>18038</v>
      </c>
      <c r="D12" s="370">
        <f t="shared" si="0"/>
        <v>-0.232</v>
      </c>
    </row>
    <row r="13" ht="37.5" customHeight="1" spans="1:4">
      <c r="A13" s="371" t="s">
        <v>52</v>
      </c>
      <c r="B13" s="361">
        <v>1143</v>
      </c>
      <c r="C13" s="361">
        <v>1037</v>
      </c>
      <c r="D13" s="370">
        <f t="shared" si="0"/>
        <v>-0.093</v>
      </c>
    </row>
    <row r="14" ht="37.5" customHeight="1" spans="1:4">
      <c r="A14" s="371" t="s">
        <v>53</v>
      </c>
      <c r="B14" s="361">
        <v>3440</v>
      </c>
      <c r="C14" s="361">
        <v>8489</v>
      </c>
      <c r="D14" s="370">
        <f t="shared" si="0"/>
        <v>1.468</v>
      </c>
    </row>
    <row r="15" ht="37.5" customHeight="1" spans="1:4">
      <c r="A15" s="371" t="s">
        <v>54</v>
      </c>
      <c r="B15" s="361">
        <v>25762</v>
      </c>
      <c r="C15" s="361">
        <v>28850</v>
      </c>
      <c r="D15" s="370">
        <f t="shared" si="0"/>
        <v>0.12</v>
      </c>
    </row>
    <row r="16" ht="37.5" customHeight="1" spans="1:4">
      <c r="A16" s="371" t="s">
        <v>55</v>
      </c>
      <c r="B16" s="361">
        <v>5053</v>
      </c>
      <c r="C16" s="361">
        <v>5185</v>
      </c>
      <c r="D16" s="370">
        <f t="shared" si="0"/>
        <v>0.026</v>
      </c>
    </row>
    <row r="17" ht="37.5" customHeight="1" spans="1:4">
      <c r="A17" s="371" t="s">
        <v>56</v>
      </c>
      <c r="B17" s="361">
        <v>324</v>
      </c>
      <c r="C17" s="361">
        <v>150</v>
      </c>
      <c r="D17" s="370">
        <f t="shared" si="0"/>
        <v>-0.537</v>
      </c>
    </row>
    <row r="18" ht="37.5" customHeight="1" spans="1:4">
      <c r="A18" s="371" t="s">
        <v>57</v>
      </c>
      <c r="B18" s="361">
        <v>1254</v>
      </c>
      <c r="C18" s="361">
        <v>537</v>
      </c>
      <c r="D18" s="370">
        <f t="shared" si="0"/>
        <v>-0.572</v>
      </c>
    </row>
    <row r="19" ht="37.5" customHeight="1" spans="1:4">
      <c r="A19" s="371" t="s">
        <v>58</v>
      </c>
      <c r="B19" s="361">
        <v>0</v>
      </c>
      <c r="C19" s="361">
        <v>0</v>
      </c>
      <c r="D19" s="370" t="str">
        <f t="shared" si="0"/>
        <v/>
      </c>
    </row>
    <row r="20" ht="37.5" customHeight="1" spans="1:4">
      <c r="A20" s="371" t="s">
        <v>59</v>
      </c>
      <c r="B20" s="361"/>
      <c r="C20" s="361">
        <v>0</v>
      </c>
      <c r="D20" s="370" t="str">
        <f t="shared" si="0"/>
        <v/>
      </c>
    </row>
    <row r="21" ht="37.5" customHeight="1" spans="1:4">
      <c r="A21" s="371" t="s">
        <v>60</v>
      </c>
      <c r="B21" s="361">
        <v>5701</v>
      </c>
      <c r="C21" s="361">
        <v>3885</v>
      </c>
      <c r="D21" s="370">
        <f t="shared" si="0"/>
        <v>-0.319</v>
      </c>
    </row>
    <row r="22" ht="37.5" customHeight="1" spans="1:4">
      <c r="A22" s="371" t="s">
        <v>61</v>
      </c>
      <c r="B22" s="361">
        <v>5637</v>
      </c>
      <c r="C22" s="361">
        <v>6232</v>
      </c>
      <c r="D22" s="370">
        <f t="shared" si="0"/>
        <v>0.106</v>
      </c>
    </row>
    <row r="23" ht="37.5" customHeight="1" spans="1:4">
      <c r="A23" s="371" t="s">
        <v>62</v>
      </c>
      <c r="B23" s="361">
        <v>311</v>
      </c>
      <c r="C23" s="361">
        <v>220</v>
      </c>
      <c r="D23" s="370">
        <f t="shared" si="0"/>
        <v>-0.293</v>
      </c>
    </row>
    <row r="24" ht="37.5" customHeight="1" spans="1:4">
      <c r="A24" s="371" t="s">
        <v>63</v>
      </c>
      <c r="B24" s="361">
        <v>1539</v>
      </c>
      <c r="C24" s="361">
        <v>1220</v>
      </c>
      <c r="D24" s="370">
        <f t="shared" si="0"/>
        <v>-0.207</v>
      </c>
    </row>
    <row r="25" ht="37.5" customHeight="1" spans="1:4">
      <c r="A25" s="371" t="s">
        <v>64</v>
      </c>
      <c r="B25" s="361">
        <v>0</v>
      </c>
      <c r="C25" s="361">
        <v>2000</v>
      </c>
      <c r="D25" s="370" t="str">
        <f t="shared" si="0"/>
        <v/>
      </c>
    </row>
    <row r="26" ht="37.5" customHeight="1" spans="1:4">
      <c r="A26" s="371" t="s">
        <v>65</v>
      </c>
      <c r="B26" s="361">
        <v>2098</v>
      </c>
      <c r="C26" s="361">
        <v>2028</v>
      </c>
      <c r="D26" s="370">
        <f t="shared" si="0"/>
        <v>-0.033</v>
      </c>
    </row>
    <row r="27" ht="37.5" customHeight="1" spans="1:4">
      <c r="A27" s="371" t="s">
        <v>66</v>
      </c>
      <c r="B27" s="361">
        <v>11</v>
      </c>
      <c r="C27" s="361">
        <v>16</v>
      </c>
      <c r="D27" s="370">
        <f t="shared" si="0"/>
        <v>0.455</v>
      </c>
    </row>
    <row r="28" ht="37.5" customHeight="1" spans="1:4">
      <c r="A28" s="371" t="s">
        <v>67</v>
      </c>
      <c r="B28" s="361"/>
      <c r="C28" s="361"/>
      <c r="D28" s="370" t="str">
        <f t="shared" si="0"/>
        <v/>
      </c>
    </row>
    <row r="29" ht="37.5" customHeight="1" spans="1:4">
      <c r="A29" s="371"/>
      <c r="B29" s="361"/>
      <c r="C29" s="361"/>
      <c r="D29" s="370" t="str">
        <f t="shared" si="0"/>
        <v/>
      </c>
    </row>
    <row r="30" s="251" customFormat="1" ht="37.5" customHeight="1" spans="1:4">
      <c r="A30" s="362" t="s">
        <v>68</v>
      </c>
      <c r="B30" s="343">
        <f>SUM(B4:B29)</f>
        <v>176176</v>
      </c>
      <c r="C30" s="343">
        <f>SUM(C4:C29)</f>
        <v>176193</v>
      </c>
      <c r="D30" s="370">
        <f t="shared" si="0"/>
        <v>0</v>
      </c>
    </row>
    <row r="31" ht="37.5" customHeight="1" spans="1:4">
      <c r="A31" s="372" t="s">
        <v>69</v>
      </c>
      <c r="B31" s="343">
        <f>SUM(B32:B35)</f>
        <v>9838</v>
      </c>
      <c r="C31" s="343">
        <f>SUM(C32:C35)</f>
        <v>8687</v>
      </c>
      <c r="D31" s="370">
        <f t="shared" si="0"/>
        <v>-0.117</v>
      </c>
    </row>
    <row r="32" ht="37.5" customHeight="1" spans="1:4">
      <c r="A32" s="373" t="s">
        <v>70</v>
      </c>
      <c r="B32" s="361">
        <v>9664</v>
      </c>
      <c r="C32" s="361">
        <v>8687</v>
      </c>
      <c r="D32" s="370">
        <f t="shared" si="0"/>
        <v>-0.101</v>
      </c>
    </row>
    <row r="33" ht="27.95" customHeight="1" spans="1:4">
      <c r="A33" s="373" t="s">
        <v>71</v>
      </c>
      <c r="B33" s="361">
        <v>0</v>
      </c>
      <c r="C33" s="361"/>
      <c r="D33" s="370" t="str">
        <f t="shared" si="0"/>
        <v/>
      </c>
    </row>
    <row r="34" ht="37.5" customHeight="1" spans="1:4">
      <c r="A34" s="360" t="s">
        <v>72</v>
      </c>
      <c r="B34" s="361">
        <v>174</v>
      </c>
      <c r="C34" s="361"/>
      <c r="D34" s="370">
        <f t="shared" si="0"/>
        <v>-1</v>
      </c>
    </row>
    <row r="35" s="353" customFormat="1" ht="36" customHeight="1" spans="1:4">
      <c r="A35" s="360" t="s">
        <v>73</v>
      </c>
      <c r="B35" s="361"/>
      <c r="C35" s="361"/>
      <c r="D35" s="370" t="str">
        <f t="shared" si="0"/>
        <v/>
      </c>
    </row>
    <row r="36" s="353" customFormat="1" ht="37.5" customHeight="1" spans="1:4">
      <c r="A36" s="363" t="s">
        <v>74</v>
      </c>
      <c r="B36" s="343">
        <v>10962</v>
      </c>
      <c r="C36" s="343">
        <v>14472</v>
      </c>
      <c r="D36" s="370">
        <f t="shared" si="0"/>
        <v>0.32</v>
      </c>
    </row>
    <row r="37" s="353" customFormat="1" ht="37.5" customHeight="1" spans="1:4">
      <c r="A37" s="374" t="s">
        <v>75</v>
      </c>
      <c r="B37" s="343">
        <v>2341</v>
      </c>
      <c r="C37" s="343"/>
      <c r="D37" s="370">
        <f t="shared" si="0"/>
        <v>-1</v>
      </c>
    </row>
    <row r="38" ht="37.5" customHeight="1" spans="1:4">
      <c r="A38" s="366" t="s">
        <v>76</v>
      </c>
      <c r="B38" s="343">
        <f>SUM(B30,B31,B36,B37)</f>
        <v>199317</v>
      </c>
      <c r="C38" s="343">
        <f>SUM(C30,C31,C36,C37)</f>
        <v>199352</v>
      </c>
      <c r="D38" s="370">
        <f t="shared" si="0"/>
        <v>0</v>
      </c>
    </row>
    <row r="39" spans="1:3">
      <c r="A39" s="375"/>
      <c r="C39" s="376"/>
    </row>
    <row r="41" spans="3:3">
      <c r="C41" s="376"/>
    </row>
    <row r="43" spans="3:3">
      <c r="C43" s="376"/>
    </row>
    <row r="44" spans="3:3">
      <c r="C44" s="376"/>
    </row>
    <row r="46" spans="3:3">
      <c r="C46" s="376"/>
    </row>
    <row r="47" spans="3:3">
      <c r="C47" s="376"/>
    </row>
    <row r="48" spans="3:3">
      <c r="C48" s="376"/>
    </row>
    <row r="49" spans="3:3">
      <c r="C49" s="376"/>
    </row>
    <row r="51" spans="3:3">
      <c r="C51" s="376"/>
    </row>
  </sheetData>
  <mergeCells count="1">
    <mergeCell ref="A1:D1"/>
  </mergeCells>
  <conditionalFormatting sqref="B34">
    <cfRule type="expression" dxfId="1" priority="14" stopIfTrue="1">
      <formula>"len($A:$A)=3"</formula>
    </cfRule>
  </conditionalFormatting>
  <conditionalFormatting sqref="C37">
    <cfRule type="cellIs" dxfId="2" priority="1" stopIfTrue="1" operator="lessThan">
      <formula>0</formula>
    </cfRule>
    <cfRule type="cellIs" dxfId="0" priority="2" stopIfTrue="1" operator="greaterThan">
      <formula>5</formula>
    </cfRule>
  </conditionalFormatting>
  <conditionalFormatting sqref="A34:A35">
    <cfRule type="expression" dxfId="1" priority="9" stopIfTrue="1">
      <formula>"len($A:$A)=3"</formula>
    </cfRule>
  </conditionalFormatting>
  <conditionalFormatting sqref="C33:C34">
    <cfRule type="cellIs" dxfId="2" priority="29" stopIfTrue="1" operator="lessThan">
      <formula>0</formula>
    </cfRule>
    <cfRule type="cellIs" dxfId="0" priority="30" stopIfTrue="1" operator="greaterThan">
      <formula>5</formula>
    </cfRule>
  </conditionalFormatting>
  <conditionalFormatting sqref="D2 C39:D44 C32">
    <cfRule type="cellIs" dxfId="0" priority="27"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00B0F0"/>
  </sheetPr>
  <dimension ref="A1:D48"/>
  <sheetViews>
    <sheetView showGridLines="0" showZeros="0" view="pageBreakPreview" zoomScaleNormal="115" workbookViewId="0">
      <selection activeCell="A2" sqref="A2:D2"/>
    </sheetView>
  </sheetViews>
  <sheetFormatPr defaultColWidth="9" defaultRowHeight="15.5" outlineLevelCol="3"/>
  <cols>
    <col min="1" max="1" width="50" style="83" customWidth="1"/>
    <col min="2" max="4" width="20.6272727272727" style="83" customWidth="1"/>
    <col min="5" max="5" width="9.5" style="83"/>
    <col min="6" max="16384" width="9" style="83"/>
  </cols>
  <sheetData>
    <row r="1" s="121" customFormat="1" ht="21" customHeight="1" spans="1:1">
      <c r="A1" s="121" t="s">
        <v>1578</v>
      </c>
    </row>
    <row r="2" ht="45" customHeight="1" spans="1:4">
      <c r="A2" s="84" t="s">
        <v>1579</v>
      </c>
      <c r="B2" s="84"/>
      <c r="C2" s="84"/>
      <c r="D2" s="84"/>
    </row>
    <row r="3" s="105" customFormat="1" ht="20.1" customHeight="1" spans="1:4">
      <c r="A3" s="106"/>
      <c r="B3" s="107"/>
      <c r="C3" s="108"/>
      <c r="D3" s="109" t="s">
        <v>2</v>
      </c>
    </row>
    <row r="4" ht="45" customHeight="1" spans="1:4">
      <c r="A4" s="110" t="s">
        <v>1580</v>
      </c>
      <c r="B4" s="90" t="s">
        <v>4</v>
      </c>
      <c r="C4" s="90" t="s">
        <v>5</v>
      </c>
      <c r="D4" s="90" t="s">
        <v>6</v>
      </c>
    </row>
    <row r="5" ht="36" customHeight="1" spans="1:4">
      <c r="A5" s="111" t="s">
        <v>1581</v>
      </c>
      <c r="B5" s="112">
        <f>SUM(B6:B9)</f>
        <v>8269</v>
      </c>
      <c r="C5" s="112">
        <f>SUM(C6:C9)</f>
        <v>8732</v>
      </c>
      <c r="D5" s="93">
        <f t="shared" ref="D5:D21" si="0">IF(B5&gt;0,C5/B5-1,IF(B5&lt;0,-(C5/B5-1),""))</f>
        <v>0.056</v>
      </c>
    </row>
    <row r="6" ht="36" customHeight="1" spans="1:4">
      <c r="A6" s="113" t="s">
        <v>1582</v>
      </c>
      <c r="B6" s="114">
        <v>7559</v>
      </c>
      <c r="C6" s="114">
        <v>8012</v>
      </c>
      <c r="D6" s="96">
        <f t="shared" si="0"/>
        <v>0.06</v>
      </c>
    </row>
    <row r="7" ht="36" customHeight="1" spans="1:4">
      <c r="A7" s="113" t="s">
        <v>1583</v>
      </c>
      <c r="B7" s="114">
        <v>21</v>
      </c>
      <c r="C7" s="115">
        <v>21</v>
      </c>
      <c r="D7" s="96">
        <f t="shared" si="0"/>
        <v>0</v>
      </c>
    </row>
    <row r="8" s="82" customFormat="1" ht="36" customHeight="1" spans="1:4">
      <c r="A8" s="113" t="s">
        <v>1584</v>
      </c>
      <c r="B8" s="114"/>
      <c r="C8" s="115"/>
      <c r="D8" s="96" t="str">
        <f t="shared" si="0"/>
        <v/>
      </c>
    </row>
    <row r="9" s="82" customFormat="1" ht="36" customHeight="1" spans="1:4">
      <c r="A9" s="113" t="s">
        <v>1585</v>
      </c>
      <c r="B9" s="114">
        <v>689</v>
      </c>
      <c r="C9" s="115">
        <v>699</v>
      </c>
      <c r="D9" s="96">
        <f t="shared" si="0"/>
        <v>0.015</v>
      </c>
    </row>
    <row r="10" ht="36" customHeight="1" spans="1:4">
      <c r="A10" s="111" t="s">
        <v>1586</v>
      </c>
      <c r="B10" s="112">
        <f>SUM(B11:B14)</f>
        <v>12400</v>
      </c>
      <c r="C10" s="112">
        <f>SUM(C11:C14)</f>
        <v>15087</v>
      </c>
      <c r="D10" s="93">
        <f t="shared" si="0"/>
        <v>0.217</v>
      </c>
    </row>
    <row r="11" ht="36" customHeight="1" spans="1:4">
      <c r="A11" s="113" t="s">
        <v>1582</v>
      </c>
      <c r="B11" s="114">
        <v>10843</v>
      </c>
      <c r="C11" s="115">
        <v>13063</v>
      </c>
      <c r="D11" s="96">
        <f t="shared" si="0"/>
        <v>0.205</v>
      </c>
    </row>
    <row r="12" ht="36" customHeight="1" spans="1:4">
      <c r="A12" s="113" t="s">
        <v>1583</v>
      </c>
      <c r="B12" s="114">
        <v>35</v>
      </c>
      <c r="C12" s="115">
        <v>370</v>
      </c>
      <c r="D12" s="96">
        <f t="shared" si="0"/>
        <v>9.571</v>
      </c>
    </row>
    <row r="13" ht="36" customHeight="1" spans="1:4">
      <c r="A13" s="113" t="s">
        <v>1584</v>
      </c>
      <c r="B13" s="114">
        <v>1204</v>
      </c>
      <c r="C13" s="115">
        <v>1204</v>
      </c>
      <c r="D13" s="96">
        <f t="shared" si="0"/>
        <v>0</v>
      </c>
    </row>
    <row r="14" ht="36" customHeight="1" spans="1:4">
      <c r="A14" s="113" t="s">
        <v>1585</v>
      </c>
      <c r="B14" s="114">
        <v>318</v>
      </c>
      <c r="C14" s="115">
        <v>450</v>
      </c>
      <c r="D14" s="96">
        <f t="shared" si="0"/>
        <v>0.415</v>
      </c>
    </row>
    <row r="15" ht="36" customHeight="1" spans="1:4">
      <c r="A15" s="111" t="s">
        <v>1587</v>
      </c>
      <c r="B15" s="112">
        <f>SUM(B16:B19)</f>
        <v>307</v>
      </c>
      <c r="C15" s="112">
        <f>SUM(C16:C19)</f>
        <v>387</v>
      </c>
      <c r="D15" s="93">
        <f t="shared" si="0"/>
        <v>0.261</v>
      </c>
    </row>
    <row r="16" ht="36" customHeight="1" spans="1:4">
      <c r="A16" s="113" t="s">
        <v>1582</v>
      </c>
      <c r="B16" s="114">
        <v>307</v>
      </c>
      <c r="C16" s="115">
        <v>387</v>
      </c>
      <c r="D16" s="96">
        <f t="shared" si="0"/>
        <v>0.261</v>
      </c>
    </row>
    <row r="17" ht="36" customHeight="1" spans="1:4">
      <c r="A17" s="113" t="s">
        <v>1583</v>
      </c>
      <c r="B17" s="114"/>
      <c r="C17" s="115"/>
      <c r="D17" s="96" t="str">
        <f t="shared" si="0"/>
        <v/>
      </c>
    </row>
    <row r="18" ht="36" customHeight="1" spans="1:4">
      <c r="A18" s="113" t="s">
        <v>1584</v>
      </c>
      <c r="B18" s="114">
        <v>0</v>
      </c>
      <c r="C18" s="115"/>
      <c r="D18" s="96" t="str">
        <f t="shared" si="0"/>
        <v/>
      </c>
    </row>
    <row r="19" ht="36" customHeight="1" spans="1:4">
      <c r="A19" s="113" t="s">
        <v>1585</v>
      </c>
      <c r="B19" s="114"/>
      <c r="C19" s="115"/>
      <c r="D19" s="96" t="str">
        <f t="shared" si="0"/>
        <v/>
      </c>
    </row>
    <row r="20" ht="36" customHeight="1" spans="1:4">
      <c r="A20" s="111" t="s">
        <v>1588</v>
      </c>
      <c r="B20" s="112">
        <f>SUM(B21:B23)</f>
        <v>0</v>
      </c>
      <c r="C20" s="112">
        <f>SUM(C21:C23)</f>
        <v>0</v>
      </c>
      <c r="D20" s="93" t="str">
        <f t="shared" si="0"/>
        <v/>
      </c>
    </row>
    <row r="21" ht="36" customHeight="1" spans="1:4">
      <c r="A21" s="113" t="s">
        <v>1582</v>
      </c>
      <c r="B21" s="114"/>
      <c r="C21" s="116"/>
      <c r="D21" s="96" t="str">
        <f t="shared" si="0"/>
        <v/>
      </c>
    </row>
    <row r="22" ht="36" customHeight="1" spans="1:4">
      <c r="A22" s="113" t="s">
        <v>1583</v>
      </c>
      <c r="B22" s="114"/>
      <c r="C22" s="116"/>
      <c r="D22" s="96" t="str">
        <f t="shared" ref="D22:D44" si="1">IF(B22&gt;0,C22/B22-1,IF(B22&lt;0,-(C22/B22-1),""))</f>
        <v/>
      </c>
    </row>
    <row r="23" ht="36" customHeight="1" spans="1:4">
      <c r="A23" s="113" t="s">
        <v>1584</v>
      </c>
      <c r="B23" s="114"/>
      <c r="C23" s="116"/>
      <c r="D23" s="96" t="str">
        <f t="shared" si="1"/>
        <v/>
      </c>
    </row>
    <row r="24" ht="36" customHeight="1" spans="1:4">
      <c r="A24" s="111" t="s">
        <v>1589</v>
      </c>
      <c r="B24" s="112">
        <f>SUM(B25:B27)</f>
        <v>554</v>
      </c>
      <c r="C24" s="112">
        <f>SUM(C25:C27)</f>
        <v>542</v>
      </c>
      <c r="D24" s="93">
        <f t="shared" si="1"/>
        <v>-0.022</v>
      </c>
    </row>
    <row r="25" ht="36" customHeight="1" spans="1:4">
      <c r="A25" s="113" t="s">
        <v>1582</v>
      </c>
      <c r="B25" s="114">
        <v>553</v>
      </c>
      <c r="C25" s="115">
        <v>541</v>
      </c>
      <c r="D25" s="96">
        <f t="shared" si="1"/>
        <v>-0.022</v>
      </c>
    </row>
    <row r="26" ht="36" customHeight="1" spans="1:4">
      <c r="A26" s="113" t="s">
        <v>1583</v>
      </c>
      <c r="B26" s="114">
        <v>1</v>
      </c>
      <c r="C26" s="114">
        <v>1</v>
      </c>
      <c r="D26" s="96">
        <f t="shared" si="1"/>
        <v>0</v>
      </c>
    </row>
    <row r="27" ht="36" customHeight="1" spans="1:4">
      <c r="A27" s="113" t="s">
        <v>1584</v>
      </c>
      <c r="B27" s="114"/>
      <c r="C27" s="115"/>
      <c r="D27" s="96" t="str">
        <f t="shared" si="1"/>
        <v/>
      </c>
    </row>
    <row r="28" ht="36" customHeight="1" spans="1:4">
      <c r="A28" s="111" t="s">
        <v>1590</v>
      </c>
      <c r="B28" s="117">
        <f>SUM(B29:B32)</f>
        <v>7731</v>
      </c>
      <c r="C28" s="117">
        <f>SUM(C29:C32)</f>
        <v>8448</v>
      </c>
      <c r="D28" s="93">
        <f t="shared" si="1"/>
        <v>0.093</v>
      </c>
    </row>
    <row r="29" ht="36" customHeight="1" spans="1:4">
      <c r="A29" s="113" t="s">
        <v>1582</v>
      </c>
      <c r="B29" s="114">
        <v>2368</v>
      </c>
      <c r="C29" s="118">
        <v>2369</v>
      </c>
      <c r="D29" s="93">
        <f t="shared" si="1"/>
        <v>0</v>
      </c>
    </row>
    <row r="30" ht="36" customHeight="1" spans="1:4">
      <c r="A30" s="113" t="s">
        <v>1583</v>
      </c>
      <c r="B30" s="114">
        <v>411</v>
      </c>
      <c r="C30" s="114">
        <v>102</v>
      </c>
      <c r="D30" s="93">
        <f t="shared" si="1"/>
        <v>-0.752</v>
      </c>
    </row>
    <row r="31" ht="36" customHeight="1" spans="1:4">
      <c r="A31" s="113" t="s">
        <v>1584</v>
      </c>
      <c r="B31" s="114">
        <v>4759</v>
      </c>
      <c r="C31" s="114">
        <v>5837</v>
      </c>
      <c r="D31" s="93">
        <f t="shared" si="1"/>
        <v>0.227</v>
      </c>
    </row>
    <row r="32" ht="36" customHeight="1" spans="1:4">
      <c r="A32" s="113" t="s">
        <v>1585</v>
      </c>
      <c r="B32" s="114">
        <v>193</v>
      </c>
      <c r="C32" s="114">
        <v>140</v>
      </c>
      <c r="D32" s="93">
        <f t="shared" si="1"/>
        <v>-0.275</v>
      </c>
    </row>
    <row r="33" ht="36" customHeight="1" spans="1:4">
      <c r="A33" s="111" t="s">
        <v>1591</v>
      </c>
      <c r="B33" s="112"/>
      <c r="C33" s="119"/>
      <c r="D33" s="93" t="str">
        <f t="shared" si="1"/>
        <v/>
      </c>
    </row>
    <row r="34" ht="36" customHeight="1" spans="1:4">
      <c r="A34" s="113" t="s">
        <v>1582</v>
      </c>
      <c r="B34" s="114"/>
      <c r="C34" s="118"/>
      <c r="D34" s="93" t="str">
        <f t="shared" si="1"/>
        <v/>
      </c>
    </row>
    <row r="35" ht="36" customHeight="1" spans="1:4">
      <c r="A35" s="113" t="s">
        <v>1583</v>
      </c>
      <c r="B35" s="114"/>
      <c r="C35" s="118"/>
      <c r="D35" s="93" t="str">
        <f t="shared" si="1"/>
        <v/>
      </c>
    </row>
    <row r="36" ht="36" customHeight="1" spans="1:4">
      <c r="A36" s="113" t="s">
        <v>1584</v>
      </c>
      <c r="B36" s="114"/>
      <c r="C36" s="118"/>
      <c r="D36" s="93" t="str">
        <f t="shared" si="1"/>
        <v/>
      </c>
    </row>
    <row r="37" ht="36" customHeight="1" spans="1:4">
      <c r="A37" s="101" t="s">
        <v>1592</v>
      </c>
      <c r="B37" s="117">
        <f>SUM(B38:B41)</f>
        <v>29261</v>
      </c>
      <c r="C37" s="117">
        <f>SUM(C38:C41)</f>
        <v>33196</v>
      </c>
      <c r="D37" s="93">
        <f t="shared" si="1"/>
        <v>0.134</v>
      </c>
    </row>
    <row r="38" ht="36" customHeight="1" spans="1:4">
      <c r="A38" s="113" t="s">
        <v>1593</v>
      </c>
      <c r="B38" s="114">
        <f t="shared" ref="B38:C40" si="2">SUM(B6,B11,B16,B21,B25,B29,B34,)</f>
        <v>21630</v>
      </c>
      <c r="C38" s="114">
        <f t="shared" si="2"/>
        <v>24372</v>
      </c>
      <c r="D38" s="96">
        <f t="shared" si="1"/>
        <v>0.127</v>
      </c>
    </row>
    <row r="39" ht="36" customHeight="1" spans="1:4">
      <c r="A39" s="113" t="s">
        <v>1594</v>
      </c>
      <c r="B39" s="114">
        <f t="shared" si="2"/>
        <v>468</v>
      </c>
      <c r="C39" s="114">
        <f t="shared" si="2"/>
        <v>494</v>
      </c>
      <c r="D39" s="96">
        <f t="shared" si="1"/>
        <v>0.056</v>
      </c>
    </row>
    <row r="40" ht="36" customHeight="1" spans="1:4">
      <c r="A40" s="113" t="s">
        <v>1595</v>
      </c>
      <c r="B40" s="114">
        <f t="shared" si="2"/>
        <v>5963</v>
      </c>
      <c r="C40" s="114">
        <f t="shared" si="2"/>
        <v>7041</v>
      </c>
      <c r="D40" s="96">
        <f t="shared" si="1"/>
        <v>0.181</v>
      </c>
    </row>
    <row r="41" ht="36" customHeight="1" spans="1:4">
      <c r="A41" s="113" t="s">
        <v>1596</v>
      </c>
      <c r="B41" s="114">
        <f>SUM(B9,B14,B19,B32,)</f>
        <v>1200</v>
      </c>
      <c r="C41" s="114">
        <f>SUM(C9,C14,C19,C32,)</f>
        <v>1289</v>
      </c>
      <c r="D41" s="96">
        <f t="shared" si="1"/>
        <v>0.074</v>
      </c>
    </row>
    <row r="42" ht="36" customHeight="1" spans="1:4">
      <c r="A42" s="103" t="s">
        <v>1597</v>
      </c>
      <c r="B42" s="112">
        <v>10048</v>
      </c>
      <c r="C42" s="112">
        <v>10599</v>
      </c>
      <c r="D42" s="93">
        <f t="shared" si="1"/>
        <v>0.055</v>
      </c>
    </row>
    <row r="43" ht="36" customHeight="1" spans="1:4">
      <c r="A43" s="120" t="s">
        <v>1598</v>
      </c>
      <c r="B43" s="112"/>
      <c r="C43" s="119"/>
      <c r="D43" s="93" t="str">
        <f t="shared" si="1"/>
        <v/>
      </c>
    </row>
    <row r="44" ht="36" customHeight="1" spans="1:4">
      <c r="A44" s="101" t="s">
        <v>1599</v>
      </c>
      <c r="B44" s="112">
        <f>SUM(B37,B42,B43,)</f>
        <v>39309</v>
      </c>
      <c r="C44" s="112">
        <f>SUM(C37,C42,C43,)</f>
        <v>43795</v>
      </c>
      <c r="D44" s="93">
        <f t="shared" si="1"/>
        <v>0.114</v>
      </c>
    </row>
    <row r="45" spans="2:3">
      <c r="B45" s="104"/>
      <c r="C45" s="104"/>
    </row>
    <row r="46" spans="2:3">
      <c r="B46" s="104"/>
      <c r="C46" s="104"/>
    </row>
    <row r="47" spans="2:3">
      <c r="B47" s="104"/>
      <c r="C47" s="104"/>
    </row>
    <row r="48" spans="2:3">
      <c r="B48" s="104"/>
      <c r="C48" s="104"/>
    </row>
  </sheetData>
  <mergeCells count="1">
    <mergeCell ref="A2:D2"/>
  </mergeCells>
  <conditionalFormatting sqref="C27">
    <cfRule type="cellIs" dxfId="3" priority="2" stopIfTrue="1" operator="lessThanOrEqual">
      <formula>-1</formula>
    </cfRule>
  </conditionalFormatting>
  <conditionalFormatting sqref="C29">
    <cfRule type="cellIs" dxfId="3" priority="1" stopIfTrue="1" operator="lessThanOrEqual">
      <formula>-1</formula>
    </cfRule>
  </conditionalFormatting>
  <conditionalFormatting sqref="C7:C9">
    <cfRule type="cellIs" dxfId="3" priority="5" stopIfTrue="1" operator="lessThanOrEqual">
      <formula>-1</formula>
    </cfRule>
  </conditionalFormatting>
  <conditionalFormatting sqref="C11:C14">
    <cfRule type="cellIs" dxfId="3" priority="4" stopIfTrue="1" operator="lessThanOrEqual">
      <formula>-1</formula>
    </cfRule>
  </conditionalFormatting>
  <conditionalFormatting sqref="C16:C19">
    <cfRule type="cellIs" dxfId="3" priority="3" stopIfTrue="1" operator="lessThanOrEqual">
      <formula>-1</formula>
    </cfRule>
  </conditionalFormatting>
  <conditionalFormatting sqref="C34:C36 C21:C23">
    <cfRule type="cellIs" dxfId="3" priority="6"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D31"/>
  <sheetViews>
    <sheetView showGridLines="0" showZeros="0" view="pageBreakPreview" zoomScaleNormal="100" workbookViewId="0">
      <pane ySplit="3" topLeftCell="A4" activePane="bottomLeft" state="frozen"/>
      <selection/>
      <selection pane="bottomLeft" activeCell="A1" sqref="A1:D1"/>
    </sheetView>
  </sheetViews>
  <sheetFormatPr defaultColWidth="9" defaultRowHeight="15.5" outlineLevelCol="3"/>
  <cols>
    <col min="1" max="1" width="45.6272727272727" style="83" customWidth="1"/>
    <col min="2" max="4" width="20.6272727272727" style="83" customWidth="1"/>
    <col min="5" max="16384" width="9" style="83"/>
  </cols>
  <sheetData>
    <row r="1" ht="45" customHeight="1" spans="1:4">
      <c r="A1" s="84" t="s">
        <v>1600</v>
      </c>
      <c r="B1" s="84"/>
      <c r="C1" s="84"/>
      <c r="D1" s="84"/>
    </row>
    <row r="2" ht="20.1" customHeight="1" spans="1:4">
      <c r="A2" s="85"/>
      <c r="B2" s="86"/>
      <c r="C2" s="87"/>
      <c r="D2" s="88" t="s">
        <v>1601</v>
      </c>
    </row>
    <row r="3" ht="39.95" customHeight="1" spans="1:4">
      <c r="A3" s="89" t="s">
        <v>1120</v>
      </c>
      <c r="B3" s="90" t="s">
        <v>4</v>
      </c>
      <c r="C3" s="90" t="s">
        <v>5</v>
      </c>
      <c r="D3" s="90" t="s">
        <v>6</v>
      </c>
    </row>
    <row r="4" ht="36" customHeight="1" spans="1:4">
      <c r="A4" s="91" t="s">
        <v>1602</v>
      </c>
      <c r="B4" s="92">
        <f>SUM(B5:B6)</f>
        <v>8895</v>
      </c>
      <c r="C4" s="92">
        <f>SUM(C5:C6)</f>
        <v>9261</v>
      </c>
      <c r="D4" s="93">
        <f>IF(B4&gt;0,C4/B4-1,IF(B4&lt;0,-(C4/B4-1),""))</f>
        <v>0.041</v>
      </c>
    </row>
    <row r="5" ht="36" customHeight="1" spans="1:4">
      <c r="A5" s="94" t="s">
        <v>1603</v>
      </c>
      <c r="B5" s="95">
        <v>8643</v>
      </c>
      <c r="C5" s="95">
        <v>9261</v>
      </c>
      <c r="D5" s="96">
        <f t="shared" ref="D5:D27" si="0">IF(B5&gt;0,C5/B5-1,IF(B5&lt;0,-(C5/B5-1),""))</f>
        <v>0.072</v>
      </c>
    </row>
    <row r="6" ht="36" customHeight="1" spans="1:4">
      <c r="A6" s="94" t="s">
        <v>1604</v>
      </c>
      <c r="B6" s="95">
        <v>252</v>
      </c>
      <c r="C6" s="95">
        <v>0</v>
      </c>
      <c r="D6" s="96">
        <f t="shared" si="0"/>
        <v>-1</v>
      </c>
    </row>
    <row r="7" ht="36" customHeight="1" spans="1:4">
      <c r="A7" s="97" t="s">
        <v>1605</v>
      </c>
      <c r="B7" s="92">
        <f>SUM(B8:B9)</f>
        <v>11703</v>
      </c>
      <c r="C7" s="92">
        <f>SUM(C8:C9)</f>
        <v>13087</v>
      </c>
      <c r="D7" s="93">
        <f t="shared" si="0"/>
        <v>0.118</v>
      </c>
    </row>
    <row r="8" ht="36" customHeight="1" spans="1:4">
      <c r="A8" s="94" t="s">
        <v>1603</v>
      </c>
      <c r="B8" s="95">
        <v>11703</v>
      </c>
      <c r="C8" s="98">
        <v>13087</v>
      </c>
      <c r="D8" s="96">
        <f t="shared" si="0"/>
        <v>0.118</v>
      </c>
    </row>
    <row r="9" customFormat="1" ht="36" customHeight="1" spans="1:4">
      <c r="A9" s="94" t="s">
        <v>1604</v>
      </c>
      <c r="B9" s="95"/>
      <c r="C9" s="98"/>
      <c r="D9" s="96" t="str">
        <f t="shared" si="0"/>
        <v/>
      </c>
    </row>
    <row r="10" s="82" customFormat="1" ht="36" customHeight="1" spans="1:4">
      <c r="A10" s="91" t="s">
        <v>1606</v>
      </c>
      <c r="B10" s="92">
        <f>SUM(B11:B12)</f>
        <v>188</v>
      </c>
      <c r="C10" s="92">
        <f>SUM(C11:C12)</f>
        <v>215</v>
      </c>
      <c r="D10" s="93">
        <f t="shared" si="0"/>
        <v>0.144</v>
      </c>
    </row>
    <row r="11" s="82" customFormat="1" ht="36" customHeight="1" spans="1:4">
      <c r="A11" s="94" t="s">
        <v>1603</v>
      </c>
      <c r="B11" s="95">
        <v>175</v>
      </c>
      <c r="C11" s="98">
        <v>200</v>
      </c>
      <c r="D11" s="96">
        <f t="shared" si="0"/>
        <v>0.143</v>
      </c>
    </row>
    <row r="12" s="82" customFormat="1" ht="36" customHeight="1" spans="1:4">
      <c r="A12" s="94" t="s">
        <v>1604</v>
      </c>
      <c r="B12" s="95">
        <v>13</v>
      </c>
      <c r="C12" s="98">
        <v>15</v>
      </c>
      <c r="D12" s="96">
        <f t="shared" si="0"/>
        <v>0.154</v>
      </c>
    </row>
    <row r="13" s="82" customFormat="1" ht="36" customHeight="1" spans="1:4">
      <c r="A13" s="91" t="s">
        <v>1607</v>
      </c>
      <c r="B13" s="92">
        <f>SUM(B14)</f>
        <v>0</v>
      </c>
      <c r="C13" s="92">
        <f>SUM(C14)</f>
        <v>0</v>
      </c>
      <c r="D13" s="93" t="str">
        <f t="shared" si="0"/>
        <v/>
      </c>
    </row>
    <row r="14" s="82" customFormat="1" ht="36" customHeight="1" spans="1:4">
      <c r="A14" s="94" t="s">
        <v>1603</v>
      </c>
      <c r="B14" s="95"/>
      <c r="C14" s="99"/>
      <c r="D14" s="96" t="str">
        <f t="shared" si="0"/>
        <v/>
      </c>
    </row>
    <row r="15" s="82" customFormat="1" ht="36" customHeight="1" spans="1:4">
      <c r="A15" s="91" t="s">
        <v>1608</v>
      </c>
      <c r="B15" s="92">
        <f>SUM(B16)</f>
        <v>1133</v>
      </c>
      <c r="C15" s="92">
        <f>SUM(C16)</f>
        <v>1318</v>
      </c>
      <c r="D15" s="93">
        <f t="shared" si="0"/>
        <v>0.163</v>
      </c>
    </row>
    <row r="16" s="82" customFormat="1" ht="36" customHeight="1" spans="1:4">
      <c r="A16" s="94" t="s">
        <v>1603</v>
      </c>
      <c r="B16" s="95">
        <v>1133</v>
      </c>
      <c r="C16" s="99">
        <v>1318</v>
      </c>
      <c r="D16" s="96">
        <f t="shared" si="0"/>
        <v>0.163</v>
      </c>
    </row>
    <row r="17" s="82" customFormat="1" ht="36" customHeight="1" spans="1:4">
      <c r="A17" s="91" t="s">
        <v>1609</v>
      </c>
      <c r="B17" s="92">
        <f>SUM(B18:B19)</f>
        <v>5286</v>
      </c>
      <c r="C17" s="92">
        <f>SUM(C18:C19)</f>
        <v>6030</v>
      </c>
      <c r="D17" s="93">
        <f t="shared" si="0"/>
        <v>0.141</v>
      </c>
    </row>
    <row r="18" ht="36" customHeight="1" spans="1:4">
      <c r="A18" s="94" t="s">
        <v>1603</v>
      </c>
      <c r="B18" s="95">
        <v>5286</v>
      </c>
      <c r="C18" s="98">
        <v>6030</v>
      </c>
      <c r="D18" s="96">
        <f t="shared" si="0"/>
        <v>0.141</v>
      </c>
    </row>
    <row r="19" ht="36" customHeight="1" spans="1:4">
      <c r="A19" s="94" t="s">
        <v>1604</v>
      </c>
      <c r="B19" s="95"/>
      <c r="C19" s="98"/>
      <c r="D19" s="96" t="str">
        <f t="shared" si="0"/>
        <v/>
      </c>
    </row>
    <row r="20" ht="36" customHeight="1" spans="1:4">
      <c r="A20" s="91" t="s">
        <v>1610</v>
      </c>
      <c r="B20" s="92"/>
      <c r="C20" s="92"/>
      <c r="D20" s="93" t="str">
        <f t="shared" si="0"/>
        <v/>
      </c>
    </row>
    <row r="21" ht="36" customHeight="1" spans="1:4">
      <c r="A21" s="94" t="s">
        <v>1603</v>
      </c>
      <c r="B21" s="95"/>
      <c r="C21" s="100"/>
      <c r="D21" s="93" t="str">
        <f t="shared" si="0"/>
        <v/>
      </c>
    </row>
    <row r="22" ht="36" customHeight="1" spans="1:4">
      <c r="A22" s="101" t="s">
        <v>1611</v>
      </c>
      <c r="B22" s="92">
        <f>SUM(B4,B7,B10,B13,B15,B17,B20)</f>
        <v>27205</v>
      </c>
      <c r="C22" s="92">
        <f>SUM(C4,C7,C10,C13,C15,C17,C20)</f>
        <v>29911</v>
      </c>
      <c r="D22" s="93">
        <f t="shared" si="0"/>
        <v>0.099</v>
      </c>
    </row>
    <row r="23" ht="36" customHeight="1" spans="1:4">
      <c r="A23" s="94" t="s">
        <v>1612</v>
      </c>
      <c r="B23" s="95">
        <f>SUM(B5,B8,B11,B14,B16,B18,B21,)</f>
        <v>26940</v>
      </c>
      <c r="C23" s="95">
        <f>SUM(C5,C8,C11,C14,C16,C18,C21,)</f>
        <v>29896</v>
      </c>
      <c r="D23" s="96">
        <f t="shared" si="0"/>
        <v>0.11</v>
      </c>
    </row>
    <row r="24" ht="36" customHeight="1" spans="1:4">
      <c r="A24" s="94" t="s">
        <v>1604</v>
      </c>
      <c r="B24" s="95">
        <f>SUM(B6,B9,B12,B19,)</f>
        <v>265</v>
      </c>
      <c r="C24" s="95">
        <f>SUM(C6,C9,C12,C19,)</f>
        <v>15</v>
      </c>
      <c r="D24" s="96">
        <f t="shared" si="0"/>
        <v>-0.943</v>
      </c>
    </row>
    <row r="25" ht="36" customHeight="1" spans="1:4">
      <c r="A25" s="102" t="s">
        <v>1613</v>
      </c>
      <c r="B25" s="92"/>
      <c r="C25" s="92"/>
      <c r="D25" s="93" t="str">
        <f t="shared" si="0"/>
        <v/>
      </c>
    </row>
    <row r="26" ht="36" customHeight="1" spans="1:4">
      <c r="A26" s="103" t="s">
        <v>1614</v>
      </c>
      <c r="B26" s="92">
        <v>8965</v>
      </c>
      <c r="C26" s="92">
        <v>9466</v>
      </c>
      <c r="D26" s="93">
        <f t="shared" si="0"/>
        <v>0.056</v>
      </c>
    </row>
    <row r="27" ht="36" customHeight="1" spans="1:4">
      <c r="A27" s="101" t="s">
        <v>1615</v>
      </c>
      <c r="B27" s="92">
        <f>SUM(B22,B25,B26,)</f>
        <v>36170</v>
      </c>
      <c r="C27" s="92">
        <f>SUM(C22,C25,C26,)</f>
        <v>39377</v>
      </c>
      <c r="D27" s="93">
        <f t="shared" si="0"/>
        <v>0.089</v>
      </c>
    </row>
    <row r="28" spans="2:3">
      <c r="B28" s="104"/>
      <c r="C28" s="104"/>
    </row>
    <row r="29" spans="2:3">
      <c r="B29" s="104"/>
      <c r="C29" s="104"/>
    </row>
    <row r="30" spans="2:3">
      <c r="B30" s="104"/>
      <c r="C30" s="104"/>
    </row>
    <row r="31" spans="2:3">
      <c r="B31" s="104"/>
      <c r="C31" s="104"/>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7"/>
  <sheetViews>
    <sheetView showGridLines="0" showZeros="0" view="pageBreakPreview" zoomScaleNormal="115" workbookViewId="0">
      <selection activeCell="A1" sqref="A1:D1"/>
    </sheetView>
  </sheetViews>
  <sheetFormatPr defaultColWidth="9" defaultRowHeight="15.5" outlineLevelCol="3"/>
  <cols>
    <col min="1" max="1" width="50" style="83" customWidth="1"/>
    <col min="2" max="4" width="20.6272727272727" style="83" customWidth="1"/>
    <col min="5" max="5" width="9.5" style="83"/>
    <col min="6" max="16384" width="9" style="83"/>
  </cols>
  <sheetData>
    <row r="1" ht="45" customHeight="1" spans="1:4">
      <c r="A1" s="84" t="s">
        <v>1616</v>
      </c>
      <c r="B1" s="84"/>
      <c r="C1" s="84"/>
      <c r="D1" s="84"/>
    </row>
    <row r="2" s="105" customFormat="1" ht="20.1" customHeight="1" spans="1:4">
      <c r="A2" s="106"/>
      <c r="B2" s="107"/>
      <c r="C2" s="108"/>
      <c r="D2" s="109" t="s">
        <v>2</v>
      </c>
    </row>
    <row r="3" ht="45" customHeight="1" spans="1:4">
      <c r="A3" s="110" t="s">
        <v>1580</v>
      </c>
      <c r="B3" s="90" t="s">
        <v>4</v>
      </c>
      <c r="C3" s="90" t="s">
        <v>5</v>
      </c>
      <c r="D3" s="90" t="s">
        <v>6</v>
      </c>
    </row>
    <row r="4" ht="36" customHeight="1" spans="1:4">
      <c r="A4" s="111" t="s">
        <v>1581</v>
      </c>
      <c r="B4" s="112">
        <f>SUM(B5:B8)</f>
        <v>8269</v>
      </c>
      <c r="C4" s="112">
        <f>SUM(C5:C8)</f>
        <v>8732</v>
      </c>
      <c r="D4" s="93">
        <f t="shared" ref="D4:D43" si="0">IF(B4&gt;0,C4/B4-1,IF(B4&lt;0,-(C4/B4-1),""))</f>
        <v>0.056</v>
      </c>
    </row>
    <row r="5" ht="36" customHeight="1" spans="1:4">
      <c r="A5" s="113" t="s">
        <v>1582</v>
      </c>
      <c r="B5" s="114">
        <v>7559</v>
      </c>
      <c r="C5" s="114">
        <v>8012</v>
      </c>
      <c r="D5" s="96">
        <f t="shared" si="0"/>
        <v>0.06</v>
      </c>
    </row>
    <row r="6" ht="36" customHeight="1" spans="1:4">
      <c r="A6" s="113" t="s">
        <v>1583</v>
      </c>
      <c r="B6" s="114">
        <v>21</v>
      </c>
      <c r="C6" s="115">
        <v>21</v>
      </c>
      <c r="D6" s="96">
        <f t="shared" si="0"/>
        <v>0</v>
      </c>
    </row>
    <row r="7" s="82" customFormat="1" ht="36" customHeight="1" spans="1:4">
      <c r="A7" s="113" t="s">
        <v>1584</v>
      </c>
      <c r="B7" s="114"/>
      <c r="C7" s="115"/>
      <c r="D7" s="96" t="str">
        <f t="shared" si="0"/>
        <v/>
      </c>
    </row>
    <row r="8" s="82" customFormat="1" ht="36" customHeight="1" spans="1:4">
      <c r="A8" s="113" t="s">
        <v>1585</v>
      </c>
      <c r="B8" s="114">
        <v>689</v>
      </c>
      <c r="C8" s="115">
        <v>699</v>
      </c>
      <c r="D8" s="96">
        <f t="shared" si="0"/>
        <v>0.015</v>
      </c>
    </row>
    <row r="9" ht="36" customHeight="1" spans="1:4">
      <c r="A9" s="111" t="s">
        <v>1586</v>
      </c>
      <c r="B9" s="112">
        <f>SUM(B10:B13)</f>
        <v>12400</v>
      </c>
      <c r="C9" s="112">
        <f>SUM(C10:C13)</f>
        <v>15087</v>
      </c>
      <c r="D9" s="93">
        <f t="shared" si="0"/>
        <v>0.217</v>
      </c>
    </row>
    <row r="10" ht="36" customHeight="1" spans="1:4">
      <c r="A10" s="113" t="s">
        <v>1582</v>
      </c>
      <c r="B10" s="114">
        <v>10843</v>
      </c>
      <c r="C10" s="115">
        <v>13063</v>
      </c>
      <c r="D10" s="96">
        <f t="shared" si="0"/>
        <v>0.205</v>
      </c>
    </row>
    <row r="11" ht="36" customHeight="1" spans="1:4">
      <c r="A11" s="113" t="s">
        <v>1583</v>
      </c>
      <c r="B11" s="114">
        <v>35</v>
      </c>
      <c r="C11" s="115">
        <v>370</v>
      </c>
      <c r="D11" s="96">
        <f t="shared" si="0"/>
        <v>9.571</v>
      </c>
    </row>
    <row r="12" ht="36" customHeight="1" spans="1:4">
      <c r="A12" s="113" t="s">
        <v>1584</v>
      </c>
      <c r="B12" s="114">
        <v>1204</v>
      </c>
      <c r="C12" s="115">
        <v>1204</v>
      </c>
      <c r="D12" s="96">
        <f t="shared" si="0"/>
        <v>0</v>
      </c>
    </row>
    <row r="13" ht="36" customHeight="1" spans="1:4">
      <c r="A13" s="113" t="s">
        <v>1585</v>
      </c>
      <c r="B13" s="114">
        <v>318</v>
      </c>
      <c r="C13" s="115">
        <v>450</v>
      </c>
      <c r="D13" s="96">
        <f t="shared" si="0"/>
        <v>0.415</v>
      </c>
    </row>
    <row r="14" ht="36" customHeight="1" spans="1:4">
      <c r="A14" s="111" t="s">
        <v>1587</v>
      </c>
      <c r="B14" s="112">
        <f>SUM(B15:B18)</f>
        <v>307</v>
      </c>
      <c r="C14" s="112">
        <f>SUM(C15:C18)</f>
        <v>387</v>
      </c>
      <c r="D14" s="93">
        <f t="shared" si="0"/>
        <v>0.261</v>
      </c>
    </row>
    <row r="15" ht="36" customHeight="1" spans="1:4">
      <c r="A15" s="113" t="s">
        <v>1582</v>
      </c>
      <c r="B15" s="114">
        <v>307</v>
      </c>
      <c r="C15" s="115">
        <v>387</v>
      </c>
      <c r="D15" s="96">
        <f t="shared" si="0"/>
        <v>0.261</v>
      </c>
    </row>
    <row r="16" ht="36" customHeight="1" spans="1:4">
      <c r="A16" s="113" t="s">
        <v>1583</v>
      </c>
      <c r="B16" s="114"/>
      <c r="C16" s="115"/>
      <c r="D16" s="96" t="str">
        <f t="shared" si="0"/>
        <v/>
      </c>
    </row>
    <row r="17" ht="36" customHeight="1" spans="1:4">
      <c r="A17" s="113" t="s">
        <v>1584</v>
      </c>
      <c r="B17" s="114">
        <v>0</v>
      </c>
      <c r="C17" s="115"/>
      <c r="D17" s="96" t="str">
        <f t="shared" si="0"/>
        <v/>
      </c>
    </row>
    <row r="18" ht="36" customHeight="1" spans="1:4">
      <c r="A18" s="113" t="s">
        <v>1585</v>
      </c>
      <c r="B18" s="114"/>
      <c r="C18" s="115"/>
      <c r="D18" s="96" t="str">
        <f t="shared" si="0"/>
        <v/>
      </c>
    </row>
    <row r="19" ht="36" customHeight="1" spans="1:4">
      <c r="A19" s="111" t="s">
        <v>1588</v>
      </c>
      <c r="B19" s="112">
        <f>SUM(B20:B22)</f>
        <v>0</v>
      </c>
      <c r="C19" s="112">
        <f>SUM(C20:C22)</f>
        <v>0</v>
      </c>
      <c r="D19" s="93" t="str">
        <f t="shared" si="0"/>
        <v/>
      </c>
    </row>
    <row r="20" ht="36" customHeight="1" spans="1:4">
      <c r="A20" s="113" t="s">
        <v>1582</v>
      </c>
      <c r="B20" s="114"/>
      <c r="C20" s="116"/>
      <c r="D20" s="96" t="str">
        <f t="shared" si="0"/>
        <v/>
      </c>
    </row>
    <row r="21" ht="36" customHeight="1" spans="1:4">
      <c r="A21" s="113" t="s">
        <v>1583</v>
      </c>
      <c r="B21" s="114"/>
      <c r="C21" s="116"/>
      <c r="D21" s="96" t="str">
        <f t="shared" si="0"/>
        <v/>
      </c>
    </row>
    <row r="22" ht="36" customHeight="1" spans="1:4">
      <c r="A22" s="113" t="s">
        <v>1584</v>
      </c>
      <c r="B22" s="114"/>
      <c r="C22" s="116"/>
      <c r="D22" s="96" t="str">
        <f t="shared" si="0"/>
        <v/>
      </c>
    </row>
    <row r="23" ht="36" customHeight="1" spans="1:4">
      <c r="A23" s="111" t="s">
        <v>1589</v>
      </c>
      <c r="B23" s="112">
        <f>SUM(B24:B26)</f>
        <v>554</v>
      </c>
      <c r="C23" s="112">
        <f>SUM(C24:C26)</f>
        <v>542</v>
      </c>
      <c r="D23" s="93">
        <f t="shared" si="0"/>
        <v>-0.022</v>
      </c>
    </row>
    <row r="24" ht="36" customHeight="1" spans="1:4">
      <c r="A24" s="113" t="s">
        <v>1582</v>
      </c>
      <c r="B24" s="114">
        <v>553</v>
      </c>
      <c r="C24" s="115">
        <v>541</v>
      </c>
      <c r="D24" s="96">
        <f t="shared" si="0"/>
        <v>-0.022</v>
      </c>
    </row>
    <row r="25" ht="36" customHeight="1" spans="1:4">
      <c r="A25" s="113" t="s">
        <v>1583</v>
      </c>
      <c r="B25" s="114">
        <v>1</v>
      </c>
      <c r="C25" s="114">
        <v>1</v>
      </c>
      <c r="D25" s="96">
        <f t="shared" si="0"/>
        <v>0</v>
      </c>
    </row>
    <row r="26" ht="36" customHeight="1" spans="1:4">
      <c r="A26" s="113" t="s">
        <v>1584</v>
      </c>
      <c r="B26" s="114"/>
      <c r="C26" s="115"/>
      <c r="D26" s="96" t="str">
        <f t="shared" si="0"/>
        <v/>
      </c>
    </row>
    <row r="27" ht="36" customHeight="1" spans="1:4">
      <c r="A27" s="111" t="s">
        <v>1590</v>
      </c>
      <c r="B27" s="117">
        <f>SUM(B28:B31)</f>
        <v>7731</v>
      </c>
      <c r="C27" s="117">
        <f>SUM(C28:C31)</f>
        <v>8448</v>
      </c>
      <c r="D27" s="93">
        <f t="shared" si="0"/>
        <v>0.093</v>
      </c>
    </row>
    <row r="28" ht="36" customHeight="1" spans="1:4">
      <c r="A28" s="113" t="s">
        <v>1582</v>
      </c>
      <c r="B28" s="114">
        <v>2368</v>
      </c>
      <c r="C28" s="118">
        <v>2369</v>
      </c>
      <c r="D28" s="93">
        <f t="shared" si="0"/>
        <v>0</v>
      </c>
    </row>
    <row r="29" ht="36" customHeight="1" spans="1:4">
      <c r="A29" s="113" t="s">
        <v>1583</v>
      </c>
      <c r="B29" s="114">
        <v>411</v>
      </c>
      <c r="C29" s="114">
        <v>102</v>
      </c>
      <c r="D29" s="93">
        <f t="shared" si="0"/>
        <v>-0.752</v>
      </c>
    </row>
    <row r="30" ht="36" customHeight="1" spans="1:4">
      <c r="A30" s="113" t="s">
        <v>1584</v>
      </c>
      <c r="B30" s="114">
        <v>4759</v>
      </c>
      <c r="C30" s="114">
        <v>5837</v>
      </c>
      <c r="D30" s="93">
        <f t="shared" si="0"/>
        <v>0.227</v>
      </c>
    </row>
    <row r="31" ht="36" customHeight="1" spans="1:4">
      <c r="A31" s="113" t="s">
        <v>1585</v>
      </c>
      <c r="B31" s="114">
        <v>193</v>
      </c>
      <c r="C31" s="114">
        <v>140</v>
      </c>
      <c r="D31" s="93">
        <f t="shared" si="0"/>
        <v>-0.275</v>
      </c>
    </row>
    <row r="32" ht="36" customHeight="1" spans="1:4">
      <c r="A32" s="111" t="s">
        <v>1591</v>
      </c>
      <c r="B32" s="112"/>
      <c r="C32" s="119"/>
      <c r="D32" s="93" t="str">
        <f t="shared" si="0"/>
        <v/>
      </c>
    </row>
    <row r="33" ht="36" customHeight="1" spans="1:4">
      <c r="A33" s="113" t="s">
        <v>1582</v>
      </c>
      <c r="B33" s="114"/>
      <c r="C33" s="118"/>
      <c r="D33" s="93" t="str">
        <f t="shared" si="0"/>
        <v/>
      </c>
    </row>
    <row r="34" ht="36" customHeight="1" spans="1:4">
      <c r="A34" s="113" t="s">
        <v>1583</v>
      </c>
      <c r="B34" s="114"/>
      <c r="C34" s="118"/>
      <c r="D34" s="93" t="str">
        <f t="shared" si="0"/>
        <v/>
      </c>
    </row>
    <row r="35" ht="36" customHeight="1" spans="1:4">
      <c r="A35" s="113" t="s">
        <v>1584</v>
      </c>
      <c r="B35" s="114"/>
      <c r="C35" s="118"/>
      <c r="D35" s="93" t="str">
        <f t="shared" si="0"/>
        <v/>
      </c>
    </row>
    <row r="36" ht="36" customHeight="1" spans="1:4">
      <c r="A36" s="101" t="s">
        <v>1592</v>
      </c>
      <c r="B36" s="117">
        <f>SUM(B37:B40)</f>
        <v>29261</v>
      </c>
      <c r="C36" s="117">
        <f>SUM(C37:C40)</f>
        <v>33196</v>
      </c>
      <c r="D36" s="93">
        <f t="shared" si="0"/>
        <v>0.134</v>
      </c>
    </row>
    <row r="37" ht="36" customHeight="1" spans="1:4">
      <c r="A37" s="113" t="s">
        <v>1593</v>
      </c>
      <c r="B37" s="114">
        <f t="shared" ref="B37:B39" si="1">SUM(B5,B10,B15,B20,B24,B28,B33,)</f>
        <v>21630</v>
      </c>
      <c r="C37" s="114">
        <f t="shared" ref="C37:C39" si="2">SUM(C5,C10,C15,C20,C24,C28,C33,)</f>
        <v>24372</v>
      </c>
      <c r="D37" s="96">
        <f t="shared" si="0"/>
        <v>0.127</v>
      </c>
    </row>
    <row r="38" ht="36" customHeight="1" spans="1:4">
      <c r="A38" s="113" t="s">
        <v>1594</v>
      </c>
      <c r="B38" s="114">
        <f t="shared" si="1"/>
        <v>468</v>
      </c>
      <c r="C38" s="114">
        <f t="shared" si="2"/>
        <v>494</v>
      </c>
      <c r="D38" s="96">
        <f t="shared" si="0"/>
        <v>0.056</v>
      </c>
    </row>
    <row r="39" ht="36" customHeight="1" spans="1:4">
      <c r="A39" s="113" t="s">
        <v>1595</v>
      </c>
      <c r="B39" s="114">
        <f t="shared" si="1"/>
        <v>5963</v>
      </c>
      <c r="C39" s="114">
        <f t="shared" si="2"/>
        <v>7041</v>
      </c>
      <c r="D39" s="96">
        <f t="shared" si="0"/>
        <v>0.181</v>
      </c>
    </row>
    <row r="40" ht="36" customHeight="1" spans="1:4">
      <c r="A40" s="113" t="s">
        <v>1596</v>
      </c>
      <c r="B40" s="114">
        <f>SUM(B8,B13,B18,B31,)</f>
        <v>1200</v>
      </c>
      <c r="C40" s="114">
        <f>SUM(C8,C13,C18,C31,)</f>
        <v>1289</v>
      </c>
      <c r="D40" s="96">
        <f t="shared" si="0"/>
        <v>0.074</v>
      </c>
    </row>
    <row r="41" ht="36" customHeight="1" spans="1:4">
      <c r="A41" s="103" t="s">
        <v>1597</v>
      </c>
      <c r="B41" s="112">
        <v>10048</v>
      </c>
      <c r="C41" s="112">
        <v>10599</v>
      </c>
      <c r="D41" s="93">
        <f t="shared" si="0"/>
        <v>0.055</v>
      </c>
    </row>
    <row r="42" ht="36" customHeight="1" spans="1:4">
      <c r="A42" s="120" t="s">
        <v>1598</v>
      </c>
      <c r="B42" s="112"/>
      <c r="C42" s="119"/>
      <c r="D42" s="93" t="str">
        <f t="shared" si="0"/>
        <v/>
      </c>
    </row>
    <row r="43" ht="36" customHeight="1" spans="1:4">
      <c r="A43" s="101" t="s">
        <v>1599</v>
      </c>
      <c r="B43" s="112">
        <f>SUM(B36,B41,B42,)</f>
        <v>39309</v>
      </c>
      <c r="C43" s="112">
        <f>SUM(C36,C41,C42,)</f>
        <v>43795</v>
      </c>
      <c r="D43" s="93">
        <f t="shared" si="0"/>
        <v>0.114</v>
      </c>
    </row>
    <row r="44" spans="2:3">
      <c r="B44" s="104"/>
      <c r="C44" s="104"/>
    </row>
    <row r="45" spans="2:3">
      <c r="B45" s="104"/>
      <c r="C45" s="104"/>
    </row>
    <row r="46" spans="2:3">
      <c r="B46" s="104"/>
      <c r="C46" s="104"/>
    </row>
    <row r="47" spans="2:3">
      <c r="B47" s="104"/>
      <c r="C47" s="104"/>
    </row>
  </sheetData>
  <mergeCells count="1">
    <mergeCell ref="A1:D1"/>
  </mergeCells>
  <conditionalFormatting sqref="C26">
    <cfRule type="cellIs" dxfId="3" priority="2" stopIfTrue="1" operator="lessThanOrEqual">
      <formula>-1</formula>
    </cfRule>
  </conditionalFormatting>
  <conditionalFormatting sqref="C28">
    <cfRule type="cellIs" dxfId="3" priority="1" stopIfTrue="1" operator="lessThanOrEqual">
      <formula>-1</formula>
    </cfRule>
  </conditionalFormatting>
  <conditionalFormatting sqref="C6:C8">
    <cfRule type="cellIs" dxfId="3" priority="5" stopIfTrue="1" operator="lessThanOrEqual">
      <formula>-1</formula>
    </cfRule>
  </conditionalFormatting>
  <conditionalFormatting sqref="C10:C13">
    <cfRule type="cellIs" dxfId="3" priority="4" stopIfTrue="1" operator="lessThanOrEqual">
      <formula>-1</formula>
    </cfRule>
  </conditionalFormatting>
  <conditionalFormatting sqref="C15:C18">
    <cfRule type="cellIs" dxfId="3" priority="3" stopIfTrue="1" operator="lessThanOrEqual">
      <formula>-1</formula>
    </cfRule>
  </conditionalFormatting>
  <conditionalFormatting sqref="C20:C22 C33:C35">
    <cfRule type="cellIs" dxfId="3" priority="6"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31"/>
  <sheetViews>
    <sheetView showGridLines="0" showZeros="0" view="pageBreakPreview" zoomScaleNormal="100" workbookViewId="0">
      <selection activeCell="A1" sqref="A1:D1"/>
    </sheetView>
  </sheetViews>
  <sheetFormatPr defaultColWidth="9" defaultRowHeight="15.5" outlineLevelCol="3"/>
  <cols>
    <col min="1" max="1" width="45.6272727272727" style="83" customWidth="1"/>
    <col min="2" max="4" width="20.6272727272727" style="83" customWidth="1"/>
    <col min="5" max="16384" width="9" style="83"/>
  </cols>
  <sheetData>
    <row r="1" ht="45" customHeight="1" spans="1:4">
      <c r="A1" s="84" t="s">
        <v>1617</v>
      </c>
      <c r="B1" s="84"/>
      <c r="C1" s="84"/>
      <c r="D1" s="84"/>
    </row>
    <row r="2" ht="20.1" customHeight="1" spans="1:4">
      <c r="A2" s="85"/>
      <c r="B2" s="86"/>
      <c r="C2" s="87"/>
      <c r="D2" s="88" t="s">
        <v>1601</v>
      </c>
    </row>
    <row r="3" ht="39" customHeight="1" spans="1:4">
      <c r="A3" s="89" t="s">
        <v>1120</v>
      </c>
      <c r="B3" s="90" t="s">
        <v>4</v>
      </c>
      <c r="C3" s="90" t="s">
        <v>5</v>
      </c>
      <c r="D3" s="90" t="s">
        <v>6</v>
      </c>
    </row>
    <row r="4" ht="36" customHeight="1" spans="1:4">
      <c r="A4" s="91" t="s">
        <v>1602</v>
      </c>
      <c r="B4" s="92">
        <f>SUM(B5:B6)</f>
        <v>8895</v>
      </c>
      <c r="C4" s="92">
        <f>SUM(C5:C6)</f>
        <v>9261</v>
      </c>
      <c r="D4" s="93">
        <f t="shared" ref="D4:D27" si="0">IF(B4&gt;0,C4/B4-1,IF(B4&lt;0,-(C4/B4-1),""))</f>
        <v>0.041</v>
      </c>
    </row>
    <row r="5" ht="36" customHeight="1" spans="1:4">
      <c r="A5" s="94" t="s">
        <v>1603</v>
      </c>
      <c r="B5" s="95">
        <v>8643</v>
      </c>
      <c r="C5" s="95">
        <v>9261</v>
      </c>
      <c r="D5" s="96">
        <f t="shared" si="0"/>
        <v>0.072</v>
      </c>
    </row>
    <row r="6" ht="36" customHeight="1" spans="1:4">
      <c r="A6" s="94" t="s">
        <v>1604</v>
      </c>
      <c r="B6" s="95">
        <v>252</v>
      </c>
      <c r="C6" s="95">
        <v>0</v>
      </c>
      <c r="D6" s="96">
        <f t="shared" si="0"/>
        <v>-1</v>
      </c>
    </row>
    <row r="7" ht="36" customHeight="1" spans="1:4">
      <c r="A7" s="97" t="s">
        <v>1605</v>
      </c>
      <c r="B7" s="92">
        <f>SUM(B8:B9)</f>
        <v>11703</v>
      </c>
      <c r="C7" s="92">
        <f>SUM(C8:C9)</f>
        <v>13087</v>
      </c>
      <c r="D7" s="93">
        <f t="shared" si="0"/>
        <v>0.118</v>
      </c>
    </row>
    <row r="8" ht="36" customHeight="1" spans="1:4">
      <c r="A8" s="94" t="s">
        <v>1603</v>
      </c>
      <c r="B8" s="95">
        <v>11703</v>
      </c>
      <c r="C8" s="98">
        <v>13087</v>
      </c>
      <c r="D8" s="96">
        <f t="shared" si="0"/>
        <v>0.118</v>
      </c>
    </row>
    <row r="9" customFormat="1" ht="36" customHeight="1" spans="1:4">
      <c r="A9" s="94" t="s">
        <v>1604</v>
      </c>
      <c r="B9" s="95"/>
      <c r="C9" s="98"/>
      <c r="D9" s="96" t="str">
        <f t="shared" si="0"/>
        <v/>
      </c>
    </row>
    <row r="10" s="82" customFormat="1" ht="36" customHeight="1" spans="1:4">
      <c r="A10" s="91" t="s">
        <v>1606</v>
      </c>
      <c r="B10" s="92">
        <f>SUM(B11:B12)</f>
        <v>188</v>
      </c>
      <c r="C10" s="92">
        <f>SUM(C11:C12)</f>
        <v>215</v>
      </c>
      <c r="D10" s="93">
        <f t="shared" si="0"/>
        <v>0.144</v>
      </c>
    </row>
    <row r="11" s="82" customFormat="1" ht="36" customHeight="1" spans="1:4">
      <c r="A11" s="94" t="s">
        <v>1603</v>
      </c>
      <c r="B11" s="95">
        <v>175</v>
      </c>
      <c r="C11" s="98">
        <v>200</v>
      </c>
      <c r="D11" s="96">
        <f t="shared" si="0"/>
        <v>0.143</v>
      </c>
    </row>
    <row r="12" s="82" customFormat="1" ht="36" customHeight="1" spans="1:4">
      <c r="A12" s="94" t="s">
        <v>1604</v>
      </c>
      <c r="B12" s="95">
        <v>13</v>
      </c>
      <c r="C12" s="98">
        <v>15</v>
      </c>
      <c r="D12" s="96">
        <f t="shared" si="0"/>
        <v>0.154</v>
      </c>
    </row>
    <row r="13" s="82" customFormat="1" ht="36" customHeight="1" spans="1:4">
      <c r="A13" s="91" t="s">
        <v>1607</v>
      </c>
      <c r="B13" s="92">
        <f>SUM(B14)</f>
        <v>0</v>
      </c>
      <c r="C13" s="92">
        <f>SUM(C14)</f>
        <v>0</v>
      </c>
      <c r="D13" s="93" t="str">
        <f t="shared" si="0"/>
        <v/>
      </c>
    </row>
    <row r="14" s="82" customFormat="1" ht="36" customHeight="1" spans="1:4">
      <c r="A14" s="94" t="s">
        <v>1603</v>
      </c>
      <c r="B14" s="95"/>
      <c r="C14" s="99"/>
      <c r="D14" s="96" t="str">
        <f t="shared" si="0"/>
        <v/>
      </c>
    </row>
    <row r="15" s="82" customFormat="1" ht="36" customHeight="1" spans="1:4">
      <c r="A15" s="91" t="s">
        <v>1608</v>
      </c>
      <c r="B15" s="92">
        <f>SUM(B16)</f>
        <v>1133</v>
      </c>
      <c r="C15" s="92">
        <f>SUM(C16)</f>
        <v>1318</v>
      </c>
      <c r="D15" s="93">
        <f t="shared" si="0"/>
        <v>0.163</v>
      </c>
    </row>
    <row r="16" s="82" customFormat="1" ht="36" customHeight="1" spans="1:4">
      <c r="A16" s="94" t="s">
        <v>1603</v>
      </c>
      <c r="B16" s="95">
        <v>1133</v>
      </c>
      <c r="C16" s="99">
        <v>1318</v>
      </c>
      <c r="D16" s="96">
        <f t="shared" si="0"/>
        <v>0.163</v>
      </c>
    </row>
    <row r="17" s="82" customFormat="1" ht="36" customHeight="1" spans="1:4">
      <c r="A17" s="91" t="s">
        <v>1609</v>
      </c>
      <c r="B17" s="92">
        <f>SUM(B18:B19)</f>
        <v>5286</v>
      </c>
      <c r="C17" s="92">
        <f>SUM(C18:C19)</f>
        <v>6030</v>
      </c>
      <c r="D17" s="93">
        <f t="shared" si="0"/>
        <v>0.141</v>
      </c>
    </row>
    <row r="18" ht="36" customHeight="1" spans="1:4">
      <c r="A18" s="94" t="s">
        <v>1603</v>
      </c>
      <c r="B18" s="95">
        <v>5286</v>
      </c>
      <c r="C18" s="98">
        <v>6030</v>
      </c>
      <c r="D18" s="96">
        <f t="shared" si="0"/>
        <v>0.141</v>
      </c>
    </row>
    <row r="19" ht="36" customHeight="1" spans="1:4">
      <c r="A19" s="94" t="s">
        <v>1604</v>
      </c>
      <c r="B19" s="95"/>
      <c r="C19" s="98"/>
      <c r="D19" s="96" t="str">
        <f t="shared" si="0"/>
        <v/>
      </c>
    </row>
    <row r="20" ht="36" customHeight="1" spans="1:4">
      <c r="A20" s="91" t="s">
        <v>1610</v>
      </c>
      <c r="B20" s="92"/>
      <c r="C20" s="92"/>
      <c r="D20" s="93" t="str">
        <f t="shared" si="0"/>
        <v/>
      </c>
    </row>
    <row r="21" ht="36" customHeight="1" spans="1:4">
      <c r="A21" s="94" t="s">
        <v>1603</v>
      </c>
      <c r="B21" s="95"/>
      <c r="C21" s="100"/>
      <c r="D21" s="93" t="str">
        <f t="shared" si="0"/>
        <v/>
      </c>
    </row>
    <row r="22" ht="36" customHeight="1" spans="1:4">
      <c r="A22" s="101" t="s">
        <v>1611</v>
      </c>
      <c r="B22" s="92">
        <f>SUM(B4,B7,B10,B13,B15,B17,B20)</f>
        <v>27205</v>
      </c>
      <c r="C22" s="92">
        <f>SUM(C4,C7,C10,C13,C15,C17,C20)</f>
        <v>29911</v>
      </c>
      <c r="D22" s="93">
        <f t="shared" si="0"/>
        <v>0.099</v>
      </c>
    </row>
    <row r="23" ht="36" customHeight="1" spans="1:4">
      <c r="A23" s="94" t="s">
        <v>1612</v>
      </c>
      <c r="B23" s="95">
        <f>SUM(B5,B8,B11,B14,B16,B18,B21,)</f>
        <v>26940</v>
      </c>
      <c r="C23" s="95">
        <f>SUM(C5,C8,C11,C14,C16,C18,C21,)</f>
        <v>29896</v>
      </c>
      <c r="D23" s="96">
        <f t="shared" si="0"/>
        <v>0.11</v>
      </c>
    </row>
    <row r="24" ht="36" customHeight="1" spans="1:4">
      <c r="A24" s="94" t="s">
        <v>1604</v>
      </c>
      <c r="B24" s="95">
        <f>SUM(B6,B9,B12,B19,)</f>
        <v>265</v>
      </c>
      <c r="C24" s="95">
        <f>SUM(C6,C9,C12,C19,)</f>
        <v>15</v>
      </c>
      <c r="D24" s="96">
        <f t="shared" si="0"/>
        <v>-0.943</v>
      </c>
    </row>
    <row r="25" ht="36" customHeight="1" spans="1:4">
      <c r="A25" s="102" t="s">
        <v>1613</v>
      </c>
      <c r="B25" s="92"/>
      <c r="C25" s="92"/>
      <c r="D25" s="93" t="str">
        <f t="shared" si="0"/>
        <v/>
      </c>
    </row>
    <row r="26" ht="36" customHeight="1" spans="1:4">
      <c r="A26" s="103" t="s">
        <v>1614</v>
      </c>
      <c r="B26" s="92">
        <v>8965</v>
      </c>
      <c r="C26" s="92">
        <v>9466</v>
      </c>
      <c r="D26" s="93">
        <f t="shared" si="0"/>
        <v>0.056</v>
      </c>
    </row>
    <row r="27" ht="36" customHeight="1" spans="1:4">
      <c r="A27" s="101" t="s">
        <v>1615</v>
      </c>
      <c r="B27" s="92">
        <f>SUM(B22,B25,B26,)</f>
        <v>36170</v>
      </c>
      <c r="C27" s="92">
        <f>SUM(C22,C25,C26,)</f>
        <v>39377</v>
      </c>
      <c r="D27" s="93">
        <f t="shared" si="0"/>
        <v>0.089</v>
      </c>
    </row>
    <row r="28" spans="2:3">
      <c r="B28" s="104"/>
      <c r="C28" s="104"/>
    </row>
    <row r="29" spans="2:3">
      <c r="B29" s="104"/>
      <c r="C29" s="104"/>
    </row>
    <row r="30" spans="2:3">
      <c r="B30" s="104"/>
      <c r="C30" s="104"/>
    </row>
    <row r="31" spans="2:3">
      <c r="B31" s="104"/>
      <c r="C31" s="104"/>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20"/>
  <sheetViews>
    <sheetView workbookViewId="0">
      <selection activeCell="A1" sqref="A1:G1"/>
    </sheetView>
  </sheetViews>
  <sheetFormatPr defaultColWidth="10" defaultRowHeight="13.75" outlineLevelCol="6"/>
  <cols>
    <col min="1" max="1" width="19.8727272727273" style="34" customWidth="1"/>
    <col min="2" max="3" width="15.6272727272727" style="34" customWidth="1"/>
    <col min="4" max="4" width="15.8727272727273" style="34" customWidth="1"/>
    <col min="5" max="7" width="15.6272727272727" style="34" customWidth="1"/>
    <col min="8" max="16384" width="10" style="34"/>
  </cols>
  <sheetData>
    <row r="1" ht="33" customHeight="1" spans="1:7">
      <c r="A1" s="76" t="s">
        <v>1618</v>
      </c>
      <c r="B1" s="76"/>
      <c r="C1" s="76"/>
      <c r="D1" s="76"/>
      <c r="E1" s="76"/>
      <c r="F1" s="76"/>
      <c r="G1" s="76"/>
    </row>
    <row r="2" ht="23.1" customHeight="1" spans="1:7">
      <c r="A2" s="64"/>
      <c r="B2" s="64"/>
      <c r="F2" s="77" t="s">
        <v>2</v>
      </c>
      <c r="G2" s="77"/>
    </row>
    <row r="3" ht="30" customHeight="1" spans="1:7">
      <c r="A3" s="71" t="s">
        <v>1619</v>
      </c>
      <c r="B3" s="71" t="s">
        <v>1620</v>
      </c>
      <c r="C3" s="71"/>
      <c r="D3" s="71"/>
      <c r="E3" s="71" t="s">
        <v>1621</v>
      </c>
      <c r="F3" s="71"/>
      <c r="G3" s="71"/>
    </row>
    <row r="4" ht="30" customHeight="1" spans="1:7">
      <c r="A4" s="71"/>
      <c r="B4" s="78"/>
      <c r="C4" s="71" t="s">
        <v>1622</v>
      </c>
      <c r="D4" s="71" t="s">
        <v>1623</v>
      </c>
      <c r="E4" s="78"/>
      <c r="F4" s="71" t="s">
        <v>1622</v>
      </c>
      <c r="G4" s="71" t="s">
        <v>1623</v>
      </c>
    </row>
    <row r="5" ht="30" customHeight="1" spans="1:7">
      <c r="A5" s="71" t="s">
        <v>1624</v>
      </c>
      <c r="B5" s="71" t="s">
        <v>1625</v>
      </c>
      <c r="C5" s="71" t="s">
        <v>1626</v>
      </c>
      <c r="D5" s="71" t="s">
        <v>1627</v>
      </c>
      <c r="E5" s="71" t="s">
        <v>1628</v>
      </c>
      <c r="F5" s="71" t="s">
        <v>1629</v>
      </c>
      <c r="G5" s="71" t="s">
        <v>1630</v>
      </c>
    </row>
    <row r="6" ht="30" customHeight="1" spans="1:7">
      <c r="A6" s="73" t="s">
        <v>1631</v>
      </c>
      <c r="B6" s="79">
        <f t="shared" ref="B6:G6" si="0">B7</f>
        <v>207300</v>
      </c>
      <c r="C6" s="79">
        <f t="shared" si="0"/>
        <v>70400</v>
      </c>
      <c r="D6" s="79">
        <f t="shared" si="0"/>
        <v>136900</v>
      </c>
      <c r="E6" s="79">
        <f t="shared" si="0"/>
        <v>195855.77</v>
      </c>
      <c r="F6" s="79">
        <f t="shared" si="0"/>
        <v>62725.77</v>
      </c>
      <c r="G6" s="79">
        <f t="shared" si="0"/>
        <v>133130</v>
      </c>
    </row>
    <row r="7" ht="30" customHeight="1" spans="1:7">
      <c r="A7" s="73" t="s">
        <v>1632</v>
      </c>
      <c r="B7" s="80">
        <f>SUM(C7,D7)</f>
        <v>207300</v>
      </c>
      <c r="C7" s="80">
        <v>70400</v>
      </c>
      <c r="D7" s="80">
        <v>136900</v>
      </c>
      <c r="E7" s="80">
        <f>SUM(F7,G7)</f>
        <v>195855.77</v>
      </c>
      <c r="F7" s="80">
        <v>62725.77</v>
      </c>
      <c r="G7" s="80">
        <v>133130</v>
      </c>
    </row>
    <row r="8" s="33" customFormat="1" ht="24.95" customHeight="1" spans="1:7">
      <c r="A8" s="59" t="s">
        <v>1633</v>
      </c>
      <c r="B8" s="59"/>
      <c r="C8" s="59"/>
      <c r="D8" s="59"/>
      <c r="E8" s="59"/>
      <c r="F8" s="59"/>
      <c r="G8" s="59"/>
    </row>
    <row r="9" s="33" customFormat="1" ht="24.95" customHeight="1" spans="1:7">
      <c r="A9" s="59" t="s">
        <v>1634</v>
      </c>
      <c r="B9" s="59"/>
      <c r="C9" s="59"/>
      <c r="D9" s="59"/>
      <c r="E9" s="59"/>
      <c r="F9" s="59"/>
      <c r="G9" s="59"/>
    </row>
    <row r="10" s="33" customFormat="1" ht="30.95" customHeight="1" spans="1:7">
      <c r="A10" s="59" t="s">
        <v>1635</v>
      </c>
      <c r="B10" s="59"/>
      <c r="C10" s="59"/>
      <c r="D10" s="59"/>
      <c r="E10" s="59"/>
      <c r="F10" s="59"/>
      <c r="G10" s="59"/>
    </row>
    <row r="11" ht="18" customHeight="1" spans="1:7">
      <c r="A11" s="60"/>
      <c r="B11" s="60"/>
      <c r="C11" s="60"/>
      <c r="D11" s="60"/>
      <c r="E11" s="60"/>
      <c r="F11" s="60"/>
      <c r="G11" s="60"/>
    </row>
    <row r="12" ht="24.95" customHeight="1" spans="1:7">
      <c r="A12" s="76" t="s">
        <v>1636</v>
      </c>
      <c r="B12" s="76"/>
      <c r="C12" s="76"/>
      <c r="D12" s="76"/>
      <c r="E12" s="76"/>
      <c r="F12" s="76"/>
      <c r="G12" s="76"/>
    </row>
    <row r="13" ht="21" customHeight="1" spans="1:7">
      <c r="A13" s="64"/>
      <c r="B13" s="64"/>
      <c r="F13" s="65" t="s">
        <v>2</v>
      </c>
      <c r="G13" s="65"/>
    </row>
    <row r="14" ht="30" customHeight="1" spans="1:7">
      <c r="A14" s="71" t="s">
        <v>1619</v>
      </c>
      <c r="B14" s="71" t="s">
        <v>1620</v>
      </c>
      <c r="C14" s="71"/>
      <c r="D14" s="71"/>
      <c r="E14" s="71" t="s">
        <v>1621</v>
      </c>
      <c r="F14" s="71"/>
      <c r="G14" s="71"/>
    </row>
    <row r="15" ht="30" customHeight="1" spans="1:7">
      <c r="A15" s="71"/>
      <c r="B15" s="78"/>
      <c r="C15" s="71" t="s">
        <v>1622</v>
      </c>
      <c r="D15" s="71" t="s">
        <v>1623</v>
      </c>
      <c r="E15" s="78"/>
      <c r="F15" s="71" t="s">
        <v>1622</v>
      </c>
      <c r="G15" s="71" t="s">
        <v>1623</v>
      </c>
    </row>
    <row r="16" ht="30" customHeight="1" spans="1:7">
      <c r="A16" s="71" t="s">
        <v>1624</v>
      </c>
      <c r="B16" s="71" t="s">
        <v>1625</v>
      </c>
      <c r="C16" s="71" t="s">
        <v>1626</v>
      </c>
      <c r="D16" s="71" t="s">
        <v>1627</v>
      </c>
      <c r="E16" s="71" t="s">
        <v>1628</v>
      </c>
      <c r="F16" s="71" t="s">
        <v>1629</v>
      </c>
      <c r="G16" s="71" t="s">
        <v>1630</v>
      </c>
    </row>
    <row r="17" ht="39" customHeight="1" spans="1:7">
      <c r="A17" s="73" t="s">
        <v>1152</v>
      </c>
      <c r="B17" s="67">
        <f>SUM(C17,D17)</f>
        <v>207300</v>
      </c>
      <c r="C17" s="67">
        <v>70400</v>
      </c>
      <c r="D17" s="67">
        <v>136900</v>
      </c>
      <c r="E17" s="67">
        <f>SUM(F17,G17)</f>
        <v>195855.77</v>
      </c>
      <c r="F17" s="67">
        <v>62725.77</v>
      </c>
      <c r="G17" s="67">
        <v>133130</v>
      </c>
    </row>
    <row r="18" s="33" customFormat="1" ht="24.95" customHeight="1" spans="1:7">
      <c r="A18" s="81" t="s">
        <v>1633</v>
      </c>
      <c r="B18" s="81"/>
      <c r="C18" s="81"/>
      <c r="D18" s="81"/>
      <c r="E18" s="81"/>
      <c r="F18" s="81"/>
      <c r="G18" s="81"/>
    </row>
    <row r="19" s="33" customFormat="1" ht="24.95" customHeight="1" spans="1:7">
      <c r="A19" s="81" t="s">
        <v>1634</v>
      </c>
      <c r="B19" s="81"/>
      <c r="C19" s="81"/>
      <c r="D19" s="81"/>
      <c r="E19" s="81"/>
      <c r="F19" s="81"/>
      <c r="G19" s="81"/>
    </row>
    <row r="20" ht="36" customHeight="1" spans="1:7">
      <c r="A20" s="59" t="s">
        <v>1635</v>
      </c>
      <c r="B20" s="59"/>
      <c r="C20" s="59"/>
      <c r="D20" s="59"/>
      <c r="E20" s="59"/>
      <c r="F20" s="59"/>
      <c r="G20" s="59"/>
    </row>
  </sheetData>
  <mergeCells count="16">
    <mergeCell ref="A1:G1"/>
    <mergeCell ref="F2:G2"/>
    <mergeCell ref="B3:D3"/>
    <mergeCell ref="E3:G3"/>
    <mergeCell ref="A8:G8"/>
    <mergeCell ref="A9:G9"/>
    <mergeCell ref="A10:G10"/>
    <mergeCell ref="A12:G12"/>
    <mergeCell ref="F13:G13"/>
    <mergeCell ref="B14:D14"/>
    <mergeCell ref="E14:G14"/>
    <mergeCell ref="A18:G18"/>
    <mergeCell ref="A19:G19"/>
    <mergeCell ref="A20:G20"/>
    <mergeCell ref="A3:A4"/>
    <mergeCell ref="A14:A15"/>
  </mergeCells>
  <printOptions horizontalCentered="1"/>
  <pageMargins left="0.708333333333333" right="0.708333333333333" top="0.629861111111111" bottom="0.751388888888889" header="0.306944444444444" footer="0.306944444444444"/>
  <pageSetup paperSize="9" fitToHeight="200" orientation="landscape"/>
  <headerFooter>
    <oddFooter>&amp;C- 1 -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workbookViewId="0">
      <selection activeCell="A2" sqref="A2:C2"/>
    </sheetView>
  </sheetViews>
  <sheetFormatPr defaultColWidth="10" defaultRowHeight="13.75" outlineLevelCol="6"/>
  <cols>
    <col min="1" max="1" width="62.2545454545455" style="34" customWidth="1"/>
    <col min="2" max="3" width="28.6272727272727" style="34" customWidth="1"/>
    <col min="4" max="4" width="9.75454545454545" style="34" customWidth="1"/>
    <col min="5" max="16384" width="10" style="34"/>
  </cols>
  <sheetData>
    <row r="1" ht="14.25" customHeight="1" spans="1:1">
      <c r="A1" s="60"/>
    </row>
    <row r="2" ht="28.7" customHeight="1" spans="1:3">
      <c r="A2" s="56" t="s">
        <v>1637</v>
      </c>
      <c r="B2" s="56"/>
      <c r="C2" s="56"/>
    </row>
    <row r="3" ht="27" customHeight="1" spans="1:3">
      <c r="A3" s="64"/>
      <c r="B3" s="64"/>
      <c r="C3" s="65" t="s">
        <v>2</v>
      </c>
    </row>
    <row r="4" s="69" customFormat="1" ht="24" customHeight="1" spans="1:3">
      <c r="A4" s="71" t="s">
        <v>1638</v>
      </c>
      <c r="B4" s="71" t="s">
        <v>1564</v>
      </c>
      <c r="C4" s="71" t="s">
        <v>1639</v>
      </c>
    </row>
    <row r="5" s="69" customFormat="1" ht="32.1" customHeight="1" spans="1:3">
      <c r="A5" s="72" t="s">
        <v>1640</v>
      </c>
      <c r="B5" s="67"/>
      <c r="C5" s="67">
        <v>63135.77</v>
      </c>
    </row>
    <row r="6" s="69" customFormat="1" ht="32.1" customHeight="1" spans="1:3">
      <c r="A6" s="72" t="s">
        <v>1641</v>
      </c>
      <c r="B6" s="67">
        <v>70400</v>
      </c>
      <c r="C6" s="67">
        <v>70400</v>
      </c>
    </row>
    <row r="7" s="69" customFormat="1" ht="32.1" customHeight="1" spans="1:3">
      <c r="A7" s="72" t="s">
        <v>1642</v>
      </c>
      <c r="B7" s="67">
        <v>10552</v>
      </c>
      <c r="C7" s="67">
        <v>10552</v>
      </c>
    </row>
    <row r="8" s="69" customFormat="1" ht="30" customHeight="1" spans="1:3">
      <c r="A8" s="73" t="s">
        <v>1643</v>
      </c>
      <c r="B8" s="67">
        <v>0</v>
      </c>
      <c r="C8" s="67">
        <v>0</v>
      </c>
    </row>
    <row r="9" s="69" customFormat="1" ht="32.1" customHeight="1" spans="1:3">
      <c r="A9" s="73" t="s">
        <v>1644</v>
      </c>
      <c r="B9" s="67">
        <v>10552</v>
      </c>
      <c r="C9" s="67">
        <v>10552</v>
      </c>
    </row>
    <row r="10" s="69" customFormat="1" ht="32.1" customHeight="1" spans="1:3">
      <c r="A10" s="72" t="s">
        <v>1645</v>
      </c>
      <c r="B10" s="67">
        <v>10962</v>
      </c>
      <c r="C10" s="67">
        <v>10962</v>
      </c>
    </row>
    <row r="11" s="69" customFormat="1" ht="32.1" customHeight="1" spans="1:3">
      <c r="A11" s="72" t="s">
        <v>1646</v>
      </c>
      <c r="B11" s="67"/>
      <c r="C11" s="67">
        <v>62725.77</v>
      </c>
    </row>
    <row r="12" s="69" customFormat="1" ht="32.1" customHeight="1" spans="1:3">
      <c r="A12" s="72" t="s">
        <v>1647</v>
      </c>
      <c r="B12" s="67"/>
      <c r="C12" s="67"/>
    </row>
    <row r="13" s="69" customFormat="1" ht="32.1" customHeight="1" spans="1:3">
      <c r="A13" s="72" t="s">
        <v>1648</v>
      </c>
      <c r="B13" s="67">
        <v>70400</v>
      </c>
      <c r="C13" s="67"/>
    </row>
    <row r="14" s="70" customFormat="1" ht="22.7" customHeight="1" spans="1:7">
      <c r="A14" s="74" t="s">
        <v>1649</v>
      </c>
      <c r="B14" s="74"/>
      <c r="C14" s="74"/>
      <c r="D14" s="75"/>
      <c r="E14" s="75"/>
      <c r="F14" s="75"/>
      <c r="G14" s="75"/>
    </row>
    <row r="15" ht="22.7" customHeight="1" spans="1:3">
      <c r="A15" s="74" t="s">
        <v>1634</v>
      </c>
      <c r="B15" s="74"/>
      <c r="C15" s="74"/>
    </row>
    <row r="16" ht="39" customHeight="1" spans="1:3">
      <c r="A16" s="66" t="s">
        <v>1635</v>
      </c>
      <c r="B16" s="66"/>
      <c r="C16" s="66"/>
    </row>
  </sheetData>
  <mergeCells count="4">
    <mergeCell ref="A2:C2"/>
    <mergeCell ref="A14:C14"/>
    <mergeCell ref="A15:C15"/>
    <mergeCell ref="A16:C16"/>
  </mergeCells>
  <printOptions horizontalCentered="1"/>
  <pageMargins left="0.708333333333333" right="0.708333333333333" top="0.751388888888889" bottom="0.751388888888889" header="0.306944444444444" footer="0.306944444444444"/>
  <pageSetup paperSize="9" fitToHeight="200" orientation="landscape"/>
  <headerFooter>
    <oddFooter>&amp;C- 1 -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7"/>
  <sheetViews>
    <sheetView workbookViewId="0">
      <selection activeCell="A3" sqref="A3:C3"/>
    </sheetView>
  </sheetViews>
  <sheetFormatPr defaultColWidth="10" defaultRowHeight="13.75" outlineLevelCol="6"/>
  <cols>
    <col min="1" max="1" width="60" style="34" customWidth="1"/>
    <col min="2" max="2" width="31.2545454545455" style="34" customWidth="1"/>
    <col min="3" max="3" width="28.2545454545455" style="34" customWidth="1"/>
    <col min="4" max="4" width="9.75454545454545" style="34" customWidth="1"/>
    <col min="5" max="16384" width="10" style="34"/>
  </cols>
  <sheetData>
    <row r="1" ht="23.1" customHeight="1"/>
    <row r="2" ht="14.25" customHeight="1" spans="1:1">
      <c r="A2" s="60"/>
    </row>
    <row r="3" ht="57.95" customHeight="1" spans="1:3">
      <c r="A3" s="56" t="s">
        <v>1650</v>
      </c>
      <c r="B3" s="56"/>
      <c r="C3" s="56"/>
    </row>
    <row r="4" ht="27" customHeight="1" spans="1:3">
      <c r="A4" s="64"/>
      <c r="B4" s="64"/>
      <c r="C4" s="65" t="s">
        <v>2</v>
      </c>
    </row>
    <row r="5" ht="24" customHeight="1" spans="1:3">
      <c r="A5" s="40" t="s">
        <v>1638</v>
      </c>
      <c r="B5" s="40" t="s">
        <v>1564</v>
      </c>
      <c r="C5" s="40" t="s">
        <v>1639</v>
      </c>
    </row>
    <row r="6" ht="32.1" customHeight="1" spans="1:3">
      <c r="A6" s="62" t="s">
        <v>1640</v>
      </c>
      <c r="B6" s="67"/>
      <c r="C6" s="67">
        <v>63135.77</v>
      </c>
    </row>
    <row r="7" ht="32.1" customHeight="1" spans="1:3">
      <c r="A7" s="62" t="s">
        <v>1641</v>
      </c>
      <c r="B7" s="67">
        <v>70400</v>
      </c>
      <c r="C7" s="67">
        <v>70400</v>
      </c>
    </row>
    <row r="8" ht="32.1" customHeight="1" spans="1:3">
      <c r="A8" s="62" t="s">
        <v>1642</v>
      </c>
      <c r="B8" s="67">
        <v>10552</v>
      </c>
      <c r="C8" s="67">
        <v>10552</v>
      </c>
    </row>
    <row r="9" ht="32.1" customHeight="1" spans="1:3">
      <c r="A9" s="62" t="s">
        <v>1651</v>
      </c>
      <c r="B9" s="67">
        <v>0</v>
      </c>
      <c r="C9" s="67">
        <v>0</v>
      </c>
    </row>
    <row r="10" ht="32.1" customHeight="1" spans="1:3">
      <c r="A10" s="62" t="s">
        <v>1652</v>
      </c>
      <c r="B10" s="67">
        <v>10552</v>
      </c>
      <c r="C10" s="67">
        <v>10552</v>
      </c>
    </row>
    <row r="11" ht="32.1" customHeight="1" spans="1:3">
      <c r="A11" s="62" t="s">
        <v>1645</v>
      </c>
      <c r="B11" s="67">
        <v>10962</v>
      </c>
      <c r="C11" s="67">
        <v>10962</v>
      </c>
    </row>
    <row r="12" ht="32.1" customHeight="1" spans="1:3">
      <c r="A12" s="62" t="s">
        <v>1646</v>
      </c>
      <c r="B12" s="67"/>
      <c r="C12" s="67">
        <v>62725.77</v>
      </c>
    </row>
    <row r="13" ht="32.1" customHeight="1" spans="1:3">
      <c r="A13" s="62" t="s">
        <v>1647</v>
      </c>
      <c r="B13" s="67"/>
      <c r="C13" s="67"/>
    </row>
    <row r="14" ht="32.1" customHeight="1" spans="1:3">
      <c r="A14" s="62" t="s">
        <v>1648</v>
      </c>
      <c r="B14" s="67">
        <v>70400</v>
      </c>
      <c r="C14" s="67"/>
    </row>
    <row r="15" s="33" customFormat="1" ht="22.7" customHeight="1" spans="1:7">
      <c r="A15" s="52" t="s">
        <v>1649</v>
      </c>
      <c r="B15" s="52"/>
      <c r="C15" s="52"/>
      <c r="D15" s="68"/>
      <c r="E15" s="68"/>
      <c r="F15" s="68"/>
      <c r="G15" s="68"/>
    </row>
    <row r="16" ht="22.7" customHeight="1" spans="1:3">
      <c r="A16" s="52" t="s">
        <v>1634</v>
      </c>
      <c r="B16" s="52"/>
      <c r="C16" s="52"/>
    </row>
    <row r="17" ht="33" customHeight="1" spans="1:3">
      <c r="A17" s="52" t="s">
        <v>1635</v>
      </c>
      <c r="B17" s="52"/>
      <c r="C17" s="52"/>
    </row>
  </sheetData>
  <mergeCells count="4">
    <mergeCell ref="A3:C3"/>
    <mergeCell ref="A15:C15"/>
    <mergeCell ref="A16:C16"/>
    <mergeCell ref="A17:C17"/>
  </mergeCells>
  <printOptions horizontalCentered="1"/>
  <pageMargins left="0.708333333333333" right="0.708333333333333" top="0.354166666666667" bottom="0.472222222222222" header="0.306944444444444" footer="0.306944444444444"/>
  <pageSetup paperSize="9" fitToHeight="200" orientation="landscape"/>
  <headerFooter>
    <oddFooter>&amp;C- 1 -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5"/>
  <sheetViews>
    <sheetView topLeftCell="A3" workbookViewId="0">
      <selection activeCell="B31" sqref="B31"/>
    </sheetView>
  </sheetViews>
  <sheetFormatPr defaultColWidth="10" defaultRowHeight="13.75" outlineLevelCol="2"/>
  <cols>
    <col min="1" max="1" width="60.5" style="34" customWidth="1"/>
    <col min="2" max="2" width="28.6272727272727" style="34" customWidth="1"/>
    <col min="3" max="3" width="28.5" style="34" customWidth="1"/>
    <col min="4" max="4" width="9.75454545454545" style="34" customWidth="1"/>
    <col min="5" max="16384" width="10" style="34"/>
  </cols>
  <sheetData>
    <row r="1" ht="24" customHeight="1"/>
    <row r="2" ht="14.25" customHeight="1" spans="1:1">
      <c r="A2" s="60"/>
    </row>
    <row r="3" ht="28.7" customHeight="1" spans="1:3">
      <c r="A3" s="56" t="s">
        <v>1653</v>
      </c>
      <c r="B3" s="56"/>
      <c r="C3" s="56"/>
    </row>
    <row r="4" ht="24.95" customHeight="1" spans="1:3">
      <c r="A4" s="64"/>
      <c r="B4" s="64"/>
      <c r="C4" s="65" t="s">
        <v>2</v>
      </c>
    </row>
    <row r="5" ht="32.1" customHeight="1" spans="1:3">
      <c r="A5" s="40" t="s">
        <v>1638</v>
      </c>
      <c r="B5" s="40" t="s">
        <v>1564</v>
      </c>
      <c r="C5" s="40" t="s">
        <v>1639</v>
      </c>
    </row>
    <row r="6" ht="32.1" customHeight="1" spans="1:3">
      <c r="A6" s="62" t="s">
        <v>1654</v>
      </c>
      <c r="B6" s="63"/>
      <c r="C6" s="63">
        <v>96330</v>
      </c>
    </row>
    <row r="7" ht="32.1" customHeight="1" spans="1:3">
      <c r="A7" s="62" t="s">
        <v>1655</v>
      </c>
      <c r="B7" s="63">
        <v>99300</v>
      </c>
      <c r="C7" s="63">
        <v>136900</v>
      </c>
    </row>
    <row r="8" ht="32.1" customHeight="1" spans="1:3">
      <c r="A8" s="62" t="s">
        <v>1656</v>
      </c>
      <c r="B8" s="63">
        <v>300</v>
      </c>
      <c r="C8" s="63">
        <v>37900</v>
      </c>
    </row>
    <row r="9" ht="32.1" customHeight="1" spans="1:3">
      <c r="A9" s="62" t="s">
        <v>1657</v>
      </c>
      <c r="B9" s="63">
        <v>1100</v>
      </c>
      <c r="C9" s="63">
        <v>1100</v>
      </c>
    </row>
    <row r="10" ht="32.1" customHeight="1" spans="1:3">
      <c r="A10" s="62" t="s">
        <v>1658</v>
      </c>
      <c r="B10" s="63">
        <v>96330</v>
      </c>
      <c r="C10" s="63">
        <v>133130</v>
      </c>
    </row>
    <row r="11" ht="32.1" customHeight="1" spans="1:3">
      <c r="A11" s="62" t="s">
        <v>1659</v>
      </c>
      <c r="B11" s="63"/>
      <c r="C11" s="63">
        <v>37600</v>
      </c>
    </row>
    <row r="12" ht="32.1" customHeight="1" spans="1:3">
      <c r="A12" s="62" t="s">
        <v>1660</v>
      </c>
      <c r="B12" s="63">
        <v>136900</v>
      </c>
      <c r="C12" s="63"/>
    </row>
    <row r="13" s="33" customFormat="1" ht="20.1" customHeight="1" spans="1:3">
      <c r="A13" s="52" t="s">
        <v>1661</v>
      </c>
      <c r="B13" s="52"/>
      <c r="C13" s="52"/>
    </row>
    <row r="14" ht="20.1" customHeight="1" spans="1:3">
      <c r="A14" s="52" t="s">
        <v>1634</v>
      </c>
      <c r="B14" s="52"/>
      <c r="C14" s="52"/>
    </row>
    <row r="15" ht="33" customHeight="1" spans="1:3">
      <c r="A15" s="66" t="s">
        <v>1635</v>
      </c>
      <c r="B15" s="66"/>
      <c r="C15" s="66"/>
    </row>
  </sheetData>
  <mergeCells count="4">
    <mergeCell ref="A3:C3"/>
    <mergeCell ref="A13:C13"/>
    <mergeCell ref="A14:C14"/>
    <mergeCell ref="A15:C15"/>
  </mergeCells>
  <printOptions horizontalCentered="1"/>
  <pageMargins left="0.708333333333333" right="0.708333333333333" top="0.751388888888889" bottom="0.751388888888889" header="0.306944444444444" footer="0.306944444444444"/>
  <pageSetup paperSize="9" fitToHeight="200" orientation="landscape"/>
  <headerFooter>
    <oddFooter>&amp;C- 1 -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5"/>
  <sheetViews>
    <sheetView workbookViewId="0">
      <selection activeCell="A3" sqref="A3:C3"/>
    </sheetView>
  </sheetViews>
  <sheetFormatPr defaultColWidth="10" defaultRowHeight="13.75" outlineLevelCol="2"/>
  <cols>
    <col min="1" max="1" width="59.3727272727273" style="34" customWidth="1"/>
    <col min="2" max="2" width="29.2545454545455" style="34" customWidth="1"/>
    <col min="3" max="3" width="28.5" style="34" customWidth="1"/>
    <col min="4" max="4" width="9.75454545454545" style="34" customWidth="1"/>
    <col min="5" max="16384" width="10" style="34"/>
  </cols>
  <sheetData>
    <row r="1" ht="24" customHeight="1"/>
    <row r="2" ht="14.25" customHeight="1" spans="1:1">
      <c r="A2" s="60"/>
    </row>
    <row r="3" ht="54.95" customHeight="1" spans="1:3">
      <c r="A3" s="56" t="s">
        <v>1662</v>
      </c>
      <c r="B3" s="56"/>
      <c r="C3" s="56"/>
    </row>
    <row r="4" s="32" customFormat="1" ht="24.95" customHeight="1" spans="1:3">
      <c r="A4" s="61"/>
      <c r="B4" s="61"/>
      <c r="C4" s="47" t="s">
        <v>2</v>
      </c>
    </row>
    <row r="5" s="32" customFormat="1" ht="32.1" customHeight="1" spans="1:3">
      <c r="A5" s="40" t="s">
        <v>1638</v>
      </c>
      <c r="B5" s="40" t="s">
        <v>1564</v>
      </c>
      <c r="C5" s="40" t="s">
        <v>1639</v>
      </c>
    </row>
    <row r="6" s="32" customFormat="1" ht="32.1" customHeight="1" spans="1:3">
      <c r="A6" s="62" t="s">
        <v>1654</v>
      </c>
      <c r="B6" s="63"/>
      <c r="C6" s="63">
        <v>96330</v>
      </c>
    </row>
    <row r="7" s="32" customFormat="1" ht="32.1" customHeight="1" spans="1:3">
      <c r="A7" s="62" t="s">
        <v>1655</v>
      </c>
      <c r="B7" s="63">
        <v>99300</v>
      </c>
      <c r="C7" s="63">
        <v>136900</v>
      </c>
    </row>
    <row r="8" s="32" customFormat="1" ht="32.1" customHeight="1" spans="1:3">
      <c r="A8" s="62" t="s">
        <v>1656</v>
      </c>
      <c r="B8" s="63">
        <v>300</v>
      </c>
      <c r="C8" s="63">
        <v>37900</v>
      </c>
    </row>
    <row r="9" s="32" customFormat="1" ht="32.1" customHeight="1" spans="1:3">
      <c r="A9" s="62" t="s">
        <v>1657</v>
      </c>
      <c r="B9" s="63">
        <v>1100</v>
      </c>
      <c r="C9" s="63">
        <v>1100</v>
      </c>
    </row>
    <row r="10" s="32" customFormat="1" ht="32.1" customHeight="1" spans="1:3">
      <c r="A10" s="62" t="s">
        <v>1658</v>
      </c>
      <c r="B10" s="63">
        <v>96330</v>
      </c>
      <c r="C10" s="63">
        <v>133130</v>
      </c>
    </row>
    <row r="11" s="32" customFormat="1" ht="32.1" customHeight="1" spans="1:3">
      <c r="A11" s="62" t="s">
        <v>1663</v>
      </c>
      <c r="B11" s="63"/>
      <c r="C11" s="63">
        <v>37600</v>
      </c>
    </row>
    <row r="12" s="32" customFormat="1" ht="32.1" customHeight="1" spans="1:3">
      <c r="A12" s="62" t="s">
        <v>1664</v>
      </c>
      <c r="B12" s="63">
        <v>136900</v>
      </c>
      <c r="C12" s="63"/>
    </row>
    <row r="13" s="33" customFormat="1" ht="18" customHeight="1" spans="1:3">
      <c r="A13" s="52" t="s">
        <v>1661</v>
      </c>
      <c r="B13" s="52"/>
      <c r="C13" s="52"/>
    </row>
    <row r="14" ht="17.1" customHeight="1" spans="1:3">
      <c r="A14" s="52" t="s">
        <v>1634</v>
      </c>
      <c r="B14" s="52"/>
      <c r="C14" s="52"/>
    </row>
    <row r="15" ht="33" customHeight="1" spans="1:3">
      <c r="A15" s="52" t="s">
        <v>1665</v>
      </c>
      <c r="B15" s="52"/>
      <c r="C15" s="52"/>
    </row>
  </sheetData>
  <mergeCells count="4">
    <mergeCell ref="A3:C3"/>
    <mergeCell ref="A13:C13"/>
    <mergeCell ref="A14:C14"/>
    <mergeCell ref="A15:C15"/>
  </mergeCells>
  <printOptions horizontalCentered="1"/>
  <pageMargins left="0.708333333333333" right="0.708333333333333" top="0.751388888888889" bottom="0.751388888888889" header="0.306944444444444" footer="0.306944444444444"/>
  <pageSetup paperSize="9" fitToHeight="200" orientation="landscape"/>
  <headerFooter>
    <oddFooter>&amp;C- 1 -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7"/>
  <sheetViews>
    <sheetView workbookViewId="0">
      <selection activeCell="E2" sqref="E2"/>
    </sheetView>
  </sheetViews>
  <sheetFormatPr defaultColWidth="10" defaultRowHeight="13.75" outlineLevelCol="3"/>
  <cols>
    <col min="1" max="1" width="36" style="34" customWidth="1"/>
    <col min="2" max="4" width="15.6272727272727" style="34" customWidth="1"/>
    <col min="5" max="5" width="9.75454545454545" style="34" customWidth="1"/>
    <col min="6" max="16384" width="10" style="34"/>
  </cols>
  <sheetData>
    <row r="1" ht="14.25" customHeight="1" spans="1:1">
      <c r="A1" s="55"/>
    </row>
    <row r="2" ht="63" customHeight="1" spans="1:4">
      <c r="A2" s="56" t="s">
        <v>1666</v>
      </c>
      <c r="B2" s="56"/>
      <c r="C2" s="56"/>
      <c r="D2" s="56"/>
    </row>
    <row r="3" s="32" customFormat="1" ht="30" customHeight="1" spans="4:4">
      <c r="D3" s="47" t="s">
        <v>2</v>
      </c>
    </row>
    <row r="4" s="32" customFormat="1" ht="24.95" customHeight="1" spans="1:4">
      <c r="A4" s="40" t="s">
        <v>1638</v>
      </c>
      <c r="B4" s="40" t="s">
        <v>1667</v>
      </c>
      <c r="C4" s="40" t="s">
        <v>1668</v>
      </c>
      <c r="D4" s="40" t="s">
        <v>1669</v>
      </c>
    </row>
    <row r="5" s="32" customFormat="1" ht="24.95" customHeight="1" spans="1:4">
      <c r="A5" s="57" t="s">
        <v>1670</v>
      </c>
      <c r="B5" s="42" t="s">
        <v>1671</v>
      </c>
      <c r="C5" s="49">
        <f>SUM(C6,C8)</f>
        <v>48452</v>
      </c>
      <c r="D5" s="49">
        <f>SUM(D6,D8)</f>
        <v>48452</v>
      </c>
    </row>
    <row r="6" s="32" customFormat="1" ht="24.95" customHeight="1" spans="1:4">
      <c r="A6" s="58" t="s">
        <v>1672</v>
      </c>
      <c r="B6" s="42" t="s">
        <v>1626</v>
      </c>
      <c r="C6" s="49">
        <v>10552</v>
      </c>
      <c r="D6" s="49">
        <v>10552</v>
      </c>
    </row>
    <row r="7" s="32" customFormat="1" ht="24.95" customHeight="1" spans="1:4">
      <c r="A7" s="58" t="s">
        <v>1673</v>
      </c>
      <c r="B7" s="42" t="s">
        <v>1627</v>
      </c>
      <c r="C7" s="49">
        <v>10552</v>
      </c>
      <c r="D7" s="49">
        <v>10552</v>
      </c>
    </row>
    <row r="8" s="32" customFormat="1" ht="24.95" customHeight="1" spans="1:4">
      <c r="A8" s="58" t="s">
        <v>1674</v>
      </c>
      <c r="B8" s="42" t="s">
        <v>1675</v>
      </c>
      <c r="C8" s="49">
        <v>37900</v>
      </c>
      <c r="D8" s="49">
        <v>37900</v>
      </c>
    </row>
    <row r="9" s="32" customFormat="1" ht="24.95" customHeight="1" spans="1:4">
      <c r="A9" s="58" t="s">
        <v>1673</v>
      </c>
      <c r="B9" s="42" t="s">
        <v>1629</v>
      </c>
      <c r="C9" s="49">
        <v>300</v>
      </c>
      <c r="D9" s="49">
        <v>300</v>
      </c>
    </row>
    <row r="10" s="32" customFormat="1" ht="24.95" customHeight="1" spans="1:4">
      <c r="A10" s="57" t="s">
        <v>1676</v>
      </c>
      <c r="B10" s="42" t="s">
        <v>1677</v>
      </c>
      <c r="C10" s="49">
        <f>SUM(C11:C12)</f>
        <v>12062</v>
      </c>
      <c r="D10" s="49">
        <f>SUM(D11:D12)</f>
        <v>12062</v>
      </c>
    </row>
    <row r="11" s="32" customFormat="1" ht="24.95" customHeight="1" spans="1:4">
      <c r="A11" s="58" t="s">
        <v>1672</v>
      </c>
      <c r="B11" s="42" t="s">
        <v>1678</v>
      </c>
      <c r="C11" s="49">
        <v>10962</v>
      </c>
      <c r="D11" s="49">
        <v>10962</v>
      </c>
    </row>
    <row r="12" s="32" customFormat="1" ht="24.95" customHeight="1" spans="1:4">
      <c r="A12" s="58" t="s">
        <v>1674</v>
      </c>
      <c r="B12" s="42" t="s">
        <v>1679</v>
      </c>
      <c r="C12" s="49">
        <v>1100</v>
      </c>
      <c r="D12" s="49">
        <v>1100</v>
      </c>
    </row>
    <row r="13" s="32" customFormat="1" ht="24.95" customHeight="1" spans="1:4">
      <c r="A13" s="57" t="s">
        <v>1680</v>
      </c>
      <c r="B13" s="42" t="s">
        <v>1681</v>
      </c>
      <c r="C13" s="49">
        <f>SUM(C14:C15)</f>
        <v>5425.53</v>
      </c>
      <c r="D13" s="49">
        <f>SUM(D14:D15)</f>
        <v>5425.53</v>
      </c>
    </row>
    <row r="14" s="32" customFormat="1" ht="24.95" customHeight="1" spans="1:4">
      <c r="A14" s="58" t="s">
        <v>1672</v>
      </c>
      <c r="B14" s="42" t="s">
        <v>1682</v>
      </c>
      <c r="C14" s="49">
        <v>2106.51</v>
      </c>
      <c r="D14" s="49">
        <v>2106.51</v>
      </c>
    </row>
    <row r="15" s="32" customFormat="1" ht="24.95" customHeight="1" spans="1:4">
      <c r="A15" s="58" t="s">
        <v>1674</v>
      </c>
      <c r="B15" s="42" t="s">
        <v>1683</v>
      </c>
      <c r="C15" s="49">
        <v>3319.02</v>
      </c>
      <c r="D15" s="49">
        <v>3319.02</v>
      </c>
    </row>
    <row r="16" s="32" customFormat="1" ht="24.95" customHeight="1" spans="1:4">
      <c r="A16" s="57" t="s">
        <v>1684</v>
      </c>
      <c r="B16" s="42" t="s">
        <v>1685</v>
      </c>
      <c r="C16" s="49">
        <f>SUM(C17,C20,)</f>
        <v>15732</v>
      </c>
      <c r="D16" s="49">
        <f>SUM(D17,D20,)</f>
        <v>15732</v>
      </c>
    </row>
    <row r="17" s="32" customFormat="1" ht="24.95" customHeight="1" spans="1:4">
      <c r="A17" s="58" t="s">
        <v>1672</v>
      </c>
      <c r="B17" s="42" t="s">
        <v>1686</v>
      </c>
      <c r="C17" s="49">
        <f>SUM(C18:C19)</f>
        <v>14472</v>
      </c>
      <c r="D17" s="49">
        <f>SUM(D18:D19)</f>
        <v>14472</v>
      </c>
    </row>
    <row r="18" s="32" customFormat="1" ht="24.95" customHeight="1" spans="1:4">
      <c r="A18" s="58" t="s">
        <v>1687</v>
      </c>
      <c r="B18" s="42"/>
      <c r="C18" s="49">
        <v>13498</v>
      </c>
      <c r="D18" s="49">
        <v>13498</v>
      </c>
    </row>
    <row r="19" s="32" customFormat="1" ht="24.95" customHeight="1" spans="1:4">
      <c r="A19" s="58" t="s">
        <v>1688</v>
      </c>
      <c r="B19" s="42" t="s">
        <v>1689</v>
      </c>
      <c r="C19" s="49">
        <v>974</v>
      </c>
      <c r="D19" s="49">
        <v>974</v>
      </c>
    </row>
    <row r="20" s="32" customFormat="1" ht="24.95" customHeight="1" spans="1:4">
      <c r="A20" s="58" t="s">
        <v>1674</v>
      </c>
      <c r="B20" s="42" t="s">
        <v>1690</v>
      </c>
      <c r="C20" s="49">
        <f>SUM(C21:C22)</f>
        <v>1260</v>
      </c>
      <c r="D20" s="49">
        <f>SUM(D21:D22)</f>
        <v>1260</v>
      </c>
    </row>
    <row r="21" s="32" customFormat="1" ht="24.95" customHeight="1" spans="1:4">
      <c r="A21" s="58" t="s">
        <v>1687</v>
      </c>
      <c r="B21" s="42"/>
      <c r="C21" s="49">
        <v>660</v>
      </c>
      <c r="D21" s="49">
        <v>660</v>
      </c>
    </row>
    <row r="22" s="32" customFormat="1" ht="24.95" customHeight="1" spans="1:4">
      <c r="A22" s="58" t="s">
        <v>1691</v>
      </c>
      <c r="B22" s="42" t="s">
        <v>1692</v>
      </c>
      <c r="C22" s="49">
        <v>600</v>
      </c>
      <c r="D22" s="49">
        <v>600</v>
      </c>
    </row>
    <row r="23" s="32" customFormat="1" ht="24.95" customHeight="1" spans="1:4">
      <c r="A23" s="57" t="s">
        <v>1693</v>
      </c>
      <c r="B23" s="42" t="s">
        <v>1694</v>
      </c>
      <c r="C23" s="49">
        <f>SUM(C24:C25)</f>
        <v>6257.63</v>
      </c>
      <c r="D23" s="49">
        <f>SUM(D24:D25)</f>
        <v>6257.63</v>
      </c>
    </row>
    <row r="24" s="32" customFormat="1" ht="24.95" customHeight="1" spans="1:4">
      <c r="A24" s="58" t="s">
        <v>1672</v>
      </c>
      <c r="B24" s="42" t="s">
        <v>1695</v>
      </c>
      <c r="C24" s="49">
        <v>2028.75</v>
      </c>
      <c r="D24" s="49">
        <v>2028.75</v>
      </c>
    </row>
    <row r="25" s="32" customFormat="1" ht="24.95" customHeight="1" spans="1:4">
      <c r="A25" s="58" t="s">
        <v>1674</v>
      </c>
      <c r="B25" s="42" t="s">
        <v>1696</v>
      </c>
      <c r="C25" s="49">
        <v>4228.88</v>
      </c>
      <c r="D25" s="49">
        <v>4228.88</v>
      </c>
    </row>
    <row r="26" s="33" customFormat="1" ht="69.95" customHeight="1" spans="1:4">
      <c r="A26" s="59" t="s">
        <v>1697</v>
      </c>
      <c r="B26" s="59"/>
      <c r="C26" s="59"/>
      <c r="D26" s="59"/>
    </row>
    <row r="27" ht="24.95" customHeight="1" spans="1:4">
      <c r="A27" s="60"/>
      <c r="B27" s="60"/>
      <c r="C27" s="60"/>
      <c r="D27" s="60"/>
    </row>
  </sheetData>
  <mergeCells count="3">
    <mergeCell ref="A2:D2"/>
    <mergeCell ref="A26:D26"/>
    <mergeCell ref="A27:D27"/>
  </mergeCells>
  <printOptions horizontalCentered="1"/>
  <pageMargins left="0.708333333333333" right="0.708333333333333" top="0.393055555555556" bottom="0.751388888888889" header="0.306944444444444" footer="0.306944444444444"/>
  <pageSetup paperSize="9" fitToHeight="200" orientation="portrait"/>
  <headerFooter>
    <oddFooter>&amp;C- 1 -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00B0F0"/>
  </sheetPr>
  <dimension ref="A1:D44"/>
  <sheetViews>
    <sheetView showGridLines="0" showZeros="0" view="pageBreakPreview" zoomScaleNormal="90" workbookViewId="0">
      <pane ySplit="3" topLeftCell="A13" activePane="bottomLeft" state="frozen"/>
      <selection/>
      <selection pane="bottomLeft" activeCell="A1" sqref="A1:D1"/>
    </sheetView>
  </sheetViews>
  <sheetFormatPr defaultColWidth="9" defaultRowHeight="17.75" outlineLevelCol="3"/>
  <cols>
    <col min="1" max="1" width="50.7545454545455" style="124" customWidth="1"/>
    <col min="2" max="4" width="20.6272727272727" style="251" customWidth="1"/>
    <col min="5" max="16384" width="9" style="205"/>
  </cols>
  <sheetData>
    <row r="1" ht="45" customHeight="1" spans="1:4">
      <c r="A1" s="250" t="s">
        <v>77</v>
      </c>
      <c r="B1" s="354"/>
      <c r="C1" s="354"/>
      <c r="D1" s="354"/>
    </row>
    <row r="2" ht="18.95" customHeight="1" spans="1:4">
      <c r="A2" s="355"/>
      <c r="B2" s="252"/>
      <c r="C2" s="252"/>
      <c r="D2" s="356" t="s">
        <v>2</v>
      </c>
    </row>
    <row r="3" s="351" customFormat="1" ht="45" customHeight="1" spans="1:4">
      <c r="A3" s="254" t="s">
        <v>3</v>
      </c>
      <c r="B3" s="210" t="s">
        <v>78</v>
      </c>
      <c r="C3" s="210" t="s">
        <v>5</v>
      </c>
      <c r="D3" s="210" t="s">
        <v>79</v>
      </c>
    </row>
    <row r="4" ht="32.1" customHeight="1" spans="1:4">
      <c r="A4" s="357" t="s">
        <v>7</v>
      </c>
      <c r="B4" s="92">
        <f>SUM(B5:B19)</f>
        <v>25333</v>
      </c>
      <c r="C4" s="343">
        <f>SUM(C5:C19)</f>
        <v>26718</v>
      </c>
      <c r="D4" s="255">
        <f>IF(B4&gt;0,C4/B4-1,IF(B4&lt;0,-(C4/B4-1),""))</f>
        <v>0.055</v>
      </c>
    </row>
    <row r="5" ht="32.1" customHeight="1" spans="1:4">
      <c r="A5" s="358" t="s">
        <v>8</v>
      </c>
      <c r="B5" s="263">
        <v>10200</v>
      </c>
      <c r="C5" s="263">
        <v>9998</v>
      </c>
      <c r="D5" s="255">
        <f t="shared" ref="D5:D40" si="0">IF(B5&gt;0,C5/B5-1,IF(B5&lt;0,-(C5/B5-1),""))</f>
        <v>-0.02</v>
      </c>
    </row>
    <row r="6" ht="32.1" customHeight="1" spans="1:4">
      <c r="A6" s="358" t="s">
        <v>9</v>
      </c>
      <c r="B6" s="263">
        <v>1620</v>
      </c>
      <c r="C6" s="263">
        <v>1360</v>
      </c>
      <c r="D6" s="255">
        <f t="shared" si="0"/>
        <v>-0.16</v>
      </c>
    </row>
    <row r="7" ht="32.1" customHeight="1" spans="1:4">
      <c r="A7" s="358" t="s">
        <v>10</v>
      </c>
      <c r="B7" s="263">
        <v>250</v>
      </c>
      <c r="C7" s="263">
        <v>280</v>
      </c>
      <c r="D7" s="255">
        <f t="shared" si="0"/>
        <v>0.12</v>
      </c>
    </row>
    <row r="8" customFormat="1" ht="32.1" customHeight="1" spans="1:4">
      <c r="A8" s="359" t="s">
        <v>11</v>
      </c>
      <c r="B8" s="263">
        <v>280</v>
      </c>
      <c r="C8" s="263">
        <v>260</v>
      </c>
      <c r="D8" s="255">
        <f t="shared" si="0"/>
        <v>-0.071</v>
      </c>
    </row>
    <row r="9" ht="32.1" customHeight="1" spans="1:4">
      <c r="A9" s="358" t="s">
        <v>12</v>
      </c>
      <c r="B9" s="263">
        <v>1500</v>
      </c>
      <c r="C9" s="263">
        <v>920</v>
      </c>
      <c r="D9" s="255">
        <f t="shared" si="0"/>
        <v>-0.387</v>
      </c>
    </row>
    <row r="10" customFormat="1" ht="32.1" customHeight="1" spans="1:4">
      <c r="A10" s="359" t="s">
        <v>13</v>
      </c>
      <c r="B10" s="263">
        <v>600</v>
      </c>
      <c r="C10" s="263">
        <v>350</v>
      </c>
      <c r="D10" s="255">
        <f t="shared" si="0"/>
        <v>-0.417</v>
      </c>
    </row>
    <row r="11" customFormat="1" ht="32.1" customHeight="1" spans="1:4">
      <c r="A11" s="359" t="s">
        <v>14</v>
      </c>
      <c r="B11" s="263">
        <v>150</v>
      </c>
      <c r="C11" s="263">
        <v>300</v>
      </c>
      <c r="D11" s="255">
        <f t="shared" si="0"/>
        <v>1</v>
      </c>
    </row>
    <row r="12" customFormat="1" ht="32.1" customHeight="1" spans="1:4">
      <c r="A12" s="359" t="s">
        <v>15</v>
      </c>
      <c r="B12" s="263">
        <v>1500</v>
      </c>
      <c r="C12" s="263">
        <v>670</v>
      </c>
      <c r="D12" s="255">
        <f t="shared" si="0"/>
        <v>-0.553</v>
      </c>
    </row>
    <row r="13" customFormat="1" ht="32.1" customHeight="1" spans="1:4">
      <c r="A13" s="359" t="s">
        <v>16</v>
      </c>
      <c r="B13" s="263">
        <v>1050</v>
      </c>
      <c r="C13" s="263">
        <v>900</v>
      </c>
      <c r="D13" s="255">
        <f t="shared" si="0"/>
        <v>-0.143</v>
      </c>
    </row>
    <row r="14" customFormat="1" ht="32.1" customHeight="1" spans="1:4">
      <c r="A14" s="359" t="s">
        <v>17</v>
      </c>
      <c r="B14" s="263">
        <v>393</v>
      </c>
      <c r="C14" s="263">
        <v>400</v>
      </c>
      <c r="D14" s="255">
        <f t="shared" si="0"/>
        <v>0.018</v>
      </c>
    </row>
    <row r="15" ht="32.1" customHeight="1" spans="1:4">
      <c r="A15" s="358" t="s">
        <v>18</v>
      </c>
      <c r="B15" s="263">
        <v>1000</v>
      </c>
      <c r="C15" s="263">
        <v>4200</v>
      </c>
      <c r="D15" s="255">
        <f t="shared" si="0"/>
        <v>3.2</v>
      </c>
    </row>
    <row r="16" customFormat="1" ht="32.1" customHeight="1" spans="1:4">
      <c r="A16" s="359" t="s">
        <v>19</v>
      </c>
      <c r="B16" s="263">
        <v>950</v>
      </c>
      <c r="C16" s="263">
        <v>850</v>
      </c>
      <c r="D16" s="255">
        <f t="shared" si="0"/>
        <v>-0.105</v>
      </c>
    </row>
    <row r="17" customFormat="1" ht="32.1" customHeight="1" spans="1:4">
      <c r="A17" s="359" t="s">
        <v>20</v>
      </c>
      <c r="B17" s="263">
        <v>5800</v>
      </c>
      <c r="C17" s="263">
        <v>6200</v>
      </c>
      <c r="D17" s="255">
        <f t="shared" si="0"/>
        <v>0.069</v>
      </c>
    </row>
    <row r="18" customFormat="1" ht="32.1" customHeight="1" spans="1:4">
      <c r="A18" s="359" t="s">
        <v>21</v>
      </c>
      <c r="B18" s="263">
        <v>40</v>
      </c>
      <c r="C18" s="263">
        <v>30</v>
      </c>
      <c r="D18" s="255">
        <f t="shared" si="0"/>
        <v>-0.25</v>
      </c>
    </row>
    <row r="19" customFormat="1" ht="32.1" customHeight="1" spans="1:4">
      <c r="A19" s="359" t="s">
        <v>22</v>
      </c>
      <c r="B19" s="263"/>
      <c r="C19" s="263"/>
      <c r="D19" s="255" t="str">
        <f t="shared" si="0"/>
        <v/>
      </c>
    </row>
    <row r="20" ht="32.1" customHeight="1" spans="1:4">
      <c r="A20" s="357" t="s">
        <v>23</v>
      </c>
      <c r="B20" s="92">
        <f>SUM(B21:B29)</f>
        <v>13641</v>
      </c>
      <c r="C20" s="343">
        <f>SUM(C21:C28)</f>
        <v>14387</v>
      </c>
      <c r="D20" s="255">
        <f t="shared" si="0"/>
        <v>0.055</v>
      </c>
    </row>
    <row r="21" ht="32.1" customHeight="1" spans="1:4">
      <c r="A21" s="358" t="s">
        <v>24</v>
      </c>
      <c r="B21" s="263">
        <v>2551</v>
      </c>
      <c r="C21" s="263">
        <v>1560</v>
      </c>
      <c r="D21" s="255">
        <f t="shared" si="0"/>
        <v>-0.388</v>
      </c>
    </row>
    <row r="22" ht="32.1" customHeight="1" spans="1:4">
      <c r="A22" s="360" t="s">
        <v>25</v>
      </c>
      <c r="B22" s="263">
        <v>3000</v>
      </c>
      <c r="C22" s="263">
        <v>3500</v>
      </c>
      <c r="D22" s="255">
        <f t="shared" si="0"/>
        <v>0.167</v>
      </c>
    </row>
    <row r="23" ht="32.1" customHeight="1" spans="1:4">
      <c r="A23" s="358" t="s">
        <v>26</v>
      </c>
      <c r="B23" s="263">
        <v>1200</v>
      </c>
      <c r="C23" s="263">
        <v>670</v>
      </c>
      <c r="D23" s="255">
        <f t="shared" si="0"/>
        <v>-0.442</v>
      </c>
    </row>
    <row r="24" ht="32.1" customHeight="1" spans="1:4">
      <c r="A24" s="358" t="s">
        <v>27</v>
      </c>
      <c r="B24" s="263"/>
      <c r="C24" s="263"/>
      <c r="D24" s="255" t="str">
        <f t="shared" si="0"/>
        <v/>
      </c>
    </row>
    <row r="25" ht="32.1" customHeight="1" spans="1:4">
      <c r="A25" s="358" t="s">
        <v>28</v>
      </c>
      <c r="B25" s="263">
        <v>3250</v>
      </c>
      <c r="C25" s="263">
        <v>6007</v>
      </c>
      <c r="D25" s="255">
        <f t="shared" si="0"/>
        <v>0.848</v>
      </c>
    </row>
    <row r="26" customFormat="1" ht="32.1" customHeight="1" spans="1:4">
      <c r="A26" s="359" t="s">
        <v>29</v>
      </c>
      <c r="B26" s="263">
        <v>280</v>
      </c>
      <c r="C26" s="263">
        <v>500</v>
      </c>
      <c r="D26" s="255">
        <f t="shared" si="0"/>
        <v>0.786</v>
      </c>
    </row>
    <row r="27" ht="32.1" customHeight="1" spans="1:4">
      <c r="A27" s="358" t="s">
        <v>30</v>
      </c>
      <c r="B27" s="263">
        <v>560</v>
      </c>
      <c r="C27" s="263">
        <v>1200</v>
      </c>
      <c r="D27" s="255">
        <f t="shared" si="0"/>
        <v>1.143</v>
      </c>
    </row>
    <row r="28" ht="32.1" customHeight="1" spans="1:4">
      <c r="A28" s="358" t="s">
        <v>31</v>
      </c>
      <c r="B28" s="263">
        <v>2800</v>
      </c>
      <c r="C28" s="263">
        <v>950</v>
      </c>
      <c r="D28" s="255">
        <f t="shared" si="0"/>
        <v>-0.661</v>
      </c>
    </row>
    <row r="29" ht="32.1" customHeight="1" spans="1:4">
      <c r="A29" s="358"/>
      <c r="B29" s="95"/>
      <c r="C29" s="361"/>
      <c r="D29" s="255" t="str">
        <f t="shared" si="0"/>
        <v/>
      </c>
    </row>
    <row r="30" s="251" customFormat="1" ht="32.1" customHeight="1" spans="1:4">
      <c r="A30" s="362" t="s">
        <v>80</v>
      </c>
      <c r="B30" s="92">
        <f>SUM(B4,B20)</f>
        <v>38974</v>
      </c>
      <c r="C30" s="92">
        <f>SUM(C4,C20)</f>
        <v>41105</v>
      </c>
      <c r="D30" s="255">
        <f t="shared" si="0"/>
        <v>0.055</v>
      </c>
    </row>
    <row r="31" ht="32.1" customHeight="1" spans="1:4">
      <c r="A31" s="363" t="s">
        <v>33</v>
      </c>
      <c r="B31" s="92">
        <v>10552</v>
      </c>
      <c r="C31" s="343">
        <v>13498</v>
      </c>
      <c r="D31" s="255">
        <f t="shared" si="0"/>
        <v>0.279</v>
      </c>
    </row>
    <row r="32" ht="32.1" customHeight="1" spans="1:4">
      <c r="A32" s="364" t="s">
        <v>34</v>
      </c>
      <c r="B32" s="92">
        <f>SUM(B33:B39)</f>
        <v>168397</v>
      </c>
      <c r="C32" s="343">
        <f>SUM(C33:C39)</f>
        <v>144749</v>
      </c>
      <c r="D32" s="255">
        <f t="shared" si="0"/>
        <v>-0.14</v>
      </c>
    </row>
    <row r="33" ht="32.1" customHeight="1" spans="1:4">
      <c r="A33" s="241" t="s">
        <v>35</v>
      </c>
      <c r="B33" s="263">
        <v>2176</v>
      </c>
      <c r="C33" s="263">
        <v>2176</v>
      </c>
      <c r="D33" s="255">
        <f t="shared" si="0"/>
        <v>0</v>
      </c>
    </row>
    <row r="34" ht="32.1" customHeight="1" spans="1:4">
      <c r="A34" s="241" t="s">
        <v>36</v>
      </c>
      <c r="B34" s="263">
        <v>158463</v>
      </c>
      <c r="C34" s="263">
        <v>135058</v>
      </c>
      <c r="D34" s="255">
        <f t="shared" si="0"/>
        <v>-0.148</v>
      </c>
    </row>
    <row r="35" ht="32.1" customHeight="1" spans="1:4">
      <c r="A35" s="241" t="s">
        <v>81</v>
      </c>
      <c r="B35" s="263"/>
      <c r="C35" s="263"/>
      <c r="D35" s="255" t="str">
        <f t="shared" si="0"/>
        <v/>
      </c>
    </row>
    <row r="36" ht="32.1" customHeight="1" spans="1:4">
      <c r="A36" s="241" t="s">
        <v>37</v>
      </c>
      <c r="B36" s="263">
        <v>758</v>
      </c>
      <c r="C36" s="263">
        <v>2341</v>
      </c>
      <c r="D36" s="255">
        <f t="shared" si="0"/>
        <v>2.088</v>
      </c>
    </row>
    <row r="37" ht="32.1" customHeight="1" spans="1:4">
      <c r="A37" s="241" t="s">
        <v>38</v>
      </c>
      <c r="B37" s="263">
        <v>7000</v>
      </c>
      <c r="C37" s="263">
        <v>5000</v>
      </c>
      <c r="D37" s="255">
        <f t="shared" si="0"/>
        <v>-0.286</v>
      </c>
    </row>
    <row r="38" s="352" customFormat="1" ht="32.1" customHeight="1" spans="1:4">
      <c r="A38" s="365" t="s">
        <v>39</v>
      </c>
      <c r="B38" s="263">
        <v>0</v>
      </c>
      <c r="C38" s="263"/>
      <c r="D38" s="255" t="str">
        <f t="shared" si="0"/>
        <v/>
      </c>
    </row>
    <row r="39" s="353" customFormat="1" ht="32.1" customHeight="1" spans="1:4">
      <c r="A39" s="243" t="s">
        <v>40</v>
      </c>
      <c r="B39" s="95">
        <v>0</v>
      </c>
      <c r="C39" s="361">
        <v>174</v>
      </c>
      <c r="D39" s="255" t="str">
        <f t="shared" si="0"/>
        <v/>
      </c>
    </row>
    <row r="40" ht="32.1" customHeight="1" spans="1:4">
      <c r="A40" s="366" t="s">
        <v>41</v>
      </c>
      <c r="B40" s="92">
        <f>SUM(B4,B20,B31,B32,)</f>
        <v>217923</v>
      </c>
      <c r="C40" s="92">
        <f>SUM(C4,C20,C31,C32,)</f>
        <v>199352</v>
      </c>
      <c r="D40" s="255">
        <f t="shared" si="0"/>
        <v>-0.085</v>
      </c>
    </row>
    <row r="41" spans="3:3">
      <c r="C41" s="367"/>
    </row>
    <row r="42" spans="3:3">
      <c r="C42" s="367"/>
    </row>
    <row r="43" spans="3:3">
      <c r="C43" s="367"/>
    </row>
    <row r="44" spans="3:3">
      <c r="C44" s="367"/>
    </row>
  </sheetData>
  <mergeCells count="1">
    <mergeCell ref="A1:D1"/>
  </mergeCells>
  <conditionalFormatting sqref="D2">
    <cfRule type="cellIs" dxfId="0" priority="53" stopIfTrue="1" operator="lessThanOrEqual">
      <formula>-1</formula>
    </cfRule>
  </conditionalFormatting>
  <conditionalFormatting sqref="A31">
    <cfRule type="expression" dxfId="1" priority="59" stopIfTrue="1">
      <formula>"len($A:$A)=3"</formula>
    </cfRule>
  </conditionalFormatting>
  <conditionalFormatting sqref="B31">
    <cfRule type="expression" dxfId="1" priority="21" stopIfTrue="1">
      <formula>"len($A:$A)=3"</formula>
    </cfRule>
    <cfRule type="expression" dxfId="1" priority="22" stopIfTrue="1">
      <formula>"len($A:$A)=3"</formula>
    </cfRule>
  </conditionalFormatting>
  <conditionalFormatting sqref="B32:C32">
    <cfRule type="expression" dxfId="1" priority="58" stopIfTrue="1">
      <formula>"len($A:$A)=3"</formula>
    </cfRule>
  </conditionalFormatting>
  <conditionalFormatting sqref="B35:C35">
    <cfRule type="expression" dxfId="1" priority="12" stopIfTrue="1">
      <formula>"len($A:$A)=3"</formula>
    </cfRule>
  </conditionalFormatting>
  <conditionalFormatting sqref="B38">
    <cfRule type="expression" dxfId="1" priority="9" stopIfTrue="1">
      <formula>"len($A:$A)=3"</formula>
    </cfRule>
  </conditionalFormatting>
  <conditionalFormatting sqref="C38">
    <cfRule type="expression" dxfId="1" priority="3" stopIfTrue="1">
      <formula>"len($A:$A)=3"</formula>
    </cfRule>
  </conditionalFormatting>
  <conditionalFormatting sqref="B39">
    <cfRule type="expression" dxfId="1" priority="55" stopIfTrue="1">
      <formula>"len($A:$A)=3"</formula>
    </cfRule>
  </conditionalFormatting>
  <conditionalFormatting sqref="A7:A8">
    <cfRule type="expression" dxfId="1" priority="51" stopIfTrue="1">
      <formula>"len($A:$A)=3"</formula>
    </cfRule>
  </conditionalFormatting>
  <conditionalFormatting sqref="A33:A34">
    <cfRule type="expression" dxfId="1" priority="31" stopIfTrue="1">
      <formula>"len($A:$A)=3"</formula>
    </cfRule>
  </conditionalFormatting>
  <conditionalFormatting sqref="A36:A44">
    <cfRule type="expression" dxfId="1" priority="29" stopIfTrue="1">
      <formula>"len($A:$A)=3"</formula>
    </cfRule>
  </conditionalFormatting>
  <conditionalFormatting sqref="A38:A39">
    <cfRule type="expression" dxfId="1" priority="27" stopIfTrue="1">
      <formula>"len($A:$A)=3"</formula>
    </cfRule>
    <cfRule type="expression" dxfId="1" priority="28" stopIfTrue="1">
      <formula>"len($A:$A)=3"</formula>
    </cfRule>
    <cfRule type="expression" dxfId="1" priority="26" stopIfTrue="1">
      <formula>"len($A:$A)=3"</formula>
    </cfRule>
  </conditionalFormatting>
  <conditionalFormatting sqref="B5:B6">
    <cfRule type="expression" dxfId="1" priority="20" stopIfTrue="1">
      <formula>"len($A:$A)=3"</formula>
    </cfRule>
  </conditionalFormatting>
  <conditionalFormatting sqref="B5:B19">
    <cfRule type="expression" dxfId="1" priority="18" stopIfTrue="1">
      <formula>"len($A:$A)=3"</formula>
    </cfRule>
  </conditionalFormatting>
  <conditionalFormatting sqref="B7:B8">
    <cfRule type="expression" dxfId="1" priority="19" stopIfTrue="1">
      <formula>"len($A:$A)=3"</formula>
    </cfRule>
  </conditionalFormatting>
  <conditionalFormatting sqref="B21:B28">
    <cfRule type="expression" dxfId="1" priority="14" stopIfTrue="1">
      <formula>"len($A:$A)=3"</formula>
    </cfRule>
  </conditionalFormatting>
  <conditionalFormatting sqref="B33:B34">
    <cfRule type="expression" dxfId="1" priority="7" stopIfTrue="1">
      <formula>"len($A:$A)=3"</formula>
    </cfRule>
  </conditionalFormatting>
  <conditionalFormatting sqref="B35:B36">
    <cfRule type="expression" dxfId="1" priority="6" stopIfTrue="1">
      <formula>"len($A:$A)=3"</formula>
    </cfRule>
  </conditionalFormatting>
  <conditionalFormatting sqref="B37:B38">
    <cfRule type="expression" dxfId="1" priority="11" stopIfTrue="1">
      <formula>"len($A:$A)=3"</formula>
    </cfRule>
  </conditionalFormatting>
  <conditionalFormatting sqref="C5:C6">
    <cfRule type="expression" dxfId="1" priority="17" stopIfTrue="1">
      <formula>"len($A:$A)=3"</formula>
    </cfRule>
  </conditionalFormatting>
  <conditionalFormatting sqref="C5:C19">
    <cfRule type="expression" dxfId="1" priority="15" stopIfTrue="1">
      <formula>"len($A:$A)=3"</formula>
    </cfRule>
  </conditionalFormatting>
  <conditionalFormatting sqref="C7:C8">
    <cfRule type="expression" dxfId="1" priority="16" stopIfTrue="1">
      <formula>"len($A:$A)=3"</formula>
    </cfRule>
  </conditionalFormatting>
  <conditionalFormatting sqref="C21:C28">
    <cfRule type="expression" dxfId="1" priority="13" stopIfTrue="1">
      <formula>"len($A:$A)=3"</formula>
    </cfRule>
  </conditionalFormatting>
  <conditionalFormatting sqref="C33:C34">
    <cfRule type="expression" dxfId="1" priority="2" stopIfTrue="1">
      <formula>"len($A:$A)=3"</formula>
    </cfRule>
    <cfRule type="expression" dxfId="1" priority="4" stopIfTrue="1">
      <formula>"len($A:$A)=3"</formula>
    </cfRule>
  </conditionalFormatting>
  <conditionalFormatting sqref="C35:C36">
    <cfRule type="expression" dxfId="1" priority="1" stopIfTrue="1">
      <formula>"len($A:$A)=3"</formula>
    </cfRule>
  </conditionalFormatting>
  <conditionalFormatting sqref="C37:C38">
    <cfRule type="expression" dxfId="1" priority="5" stopIfTrue="1">
      <formula>"len($A:$A)=3"</formula>
    </cfRule>
  </conditionalFormatting>
  <conditionalFormatting sqref="A21:A28 A20:B20 A5:A19 A4:C4">
    <cfRule type="expression" dxfId="1" priority="49" stopIfTrue="1">
      <formula>"len($A:$A)=3"</formula>
    </cfRule>
  </conditionalFormatting>
  <conditionalFormatting sqref="A4:C4 A5:A6">
    <cfRule type="expression" dxfId="1" priority="52" stopIfTrue="1">
      <formula>"len($A:$A)=3"</formula>
    </cfRule>
  </conditionalFormatting>
  <conditionalFormatting sqref="C40:C44 A40:B58 B39 A29:B29">
    <cfRule type="expression" dxfId="1" priority="60" stopIfTrue="1">
      <formula>"len($A:$A)=3"</formula>
    </cfRule>
  </conditionalFormatting>
  <conditionalFormatting sqref="A29:B29 B39 B32:C32 A31">
    <cfRule type="expression" dxfId="1" priority="72" stopIfTrue="1">
      <formula>"len($A:$A)=3"</formula>
    </cfRule>
  </conditionalFormatting>
  <conditionalFormatting sqref="A35 A32">
    <cfRule type="expression" dxfId="1" priority="32" stopIfTrue="1">
      <formula>"len($A:$A)=3"</formula>
    </cfRule>
  </conditionalFormatting>
  <conditionalFormatting sqref="A32:A34 A39">
    <cfRule type="expression" dxfId="1" priority="33" stopIfTrue="1">
      <formula>"len($A:$A)=3"</formula>
    </cfRule>
  </conditionalFormatting>
  <conditionalFormatting sqref="B33:C34">
    <cfRule type="expression" dxfId="1" priority="8" stopIfTrue="1">
      <formula>"len($A:$A)=3"</formula>
    </cfRule>
    <cfRule type="expression" dxfId="1" priority="10"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1"/>
  <sheetViews>
    <sheetView workbookViewId="0">
      <selection activeCell="E15" sqref="E15"/>
    </sheetView>
  </sheetViews>
  <sheetFormatPr defaultColWidth="8.87272727272727" defaultRowHeight="13.75" outlineLevelCol="5"/>
  <cols>
    <col min="1" max="1" width="8.87272727272727" style="34"/>
    <col min="2" max="2" width="49.3727272727273" style="34" customWidth="1"/>
    <col min="3" max="6" width="20.6272727272727" style="34" customWidth="1"/>
    <col min="7" max="16384" width="8.87272727272727" style="34"/>
  </cols>
  <sheetData>
    <row r="1" spans="1:1">
      <c r="A1" s="45"/>
    </row>
    <row r="2" ht="45" customHeight="1" spans="1:6">
      <c r="A2" s="35" t="s">
        <v>1698</v>
      </c>
      <c r="B2" s="35"/>
      <c r="C2" s="35"/>
      <c r="D2" s="35"/>
      <c r="E2" s="35"/>
      <c r="F2" s="35"/>
    </row>
    <row r="3" s="32" customFormat="1" ht="18" customHeight="1" spans="2:6">
      <c r="B3" s="46" t="s">
        <v>2</v>
      </c>
      <c r="C3" s="47"/>
      <c r="D3" s="47"/>
      <c r="E3" s="47"/>
      <c r="F3" s="47"/>
    </row>
    <row r="4" s="32" customFormat="1" ht="30" customHeight="1" spans="1:6">
      <c r="A4" s="39" t="s">
        <v>3</v>
      </c>
      <c r="B4" s="39"/>
      <c r="C4" s="40" t="s">
        <v>1624</v>
      </c>
      <c r="D4" s="40" t="s">
        <v>1668</v>
      </c>
      <c r="E4" s="40" t="s">
        <v>1669</v>
      </c>
      <c r="F4" s="40" t="s">
        <v>1699</v>
      </c>
    </row>
    <row r="5" s="32" customFormat="1" ht="30" customHeight="1" spans="1:6">
      <c r="A5" s="48" t="s">
        <v>1700</v>
      </c>
      <c r="B5" s="48"/>
      <c r="C5" s="42" t="s">
        <v>1625</v>
      </c>
      <c r="D5" s="49">
        <f>SUM(D6:D7)</f>
        <v>207300</v>
      </c>
      <c r="E5" s="49">
        <f>SUM(E6:E7)</f>
        <v>207300</v>
      </c>
      <c r="F5" s="49"/>
    </row>
    <row r="6" s="32" customFormat="1" ht="30" customHeight="1" spans="1:6">
      <c r="A6" s="50" t="s">
        <v>1701</v>
      </c>
      <c r="B6" s="50"/>
      <c r="C6" s="42" t="s">
        <v>1626</v>
      </c>
      <c r="D6" s="49">
        <v>70400</v>
      </c>
      <c r="E6" s="49">
        <v>70400</v>
      </c>
      <c r="F6" s="49"/>
    </row>
    <row r="7" s="32" customFormat="1" ht="30" customHeight="1" spans="1:6">
      <c r="A7" s="50" t="s">
        <v>1702</v>
      </c>
      <c r="B7" s="50"/>
      <c r="C7" s="42" t="s">
        <v>1627</v>
      </c>
      <c r="D7" s="49">
        <v>136900</v>
      </c>
      <c r="E7" s="49">
        <v>136900</v>
      </c>
      <c r="F7" s="49"/>
    </row>
    <row r="8" s="32" customFormat="1" ht="30" customHeight="1" spans="1:6">
      <c r="A8" s="51" t="s">
        <v>1703</v>
      </c>
      <c r="B8" s="51"/>
      <c r="C8" s="42" t="s">
        <v>1628</v>
      </c>
      <c r="D8" s="49">
        <f>SUM(D9:D10)</f>
        <v>0</v>
      </c>
      <c r="E8" s="49">
        <f>SUM(E9:E10)</f>
        <v>0</v>
      </c>
      <c r="F8" s="49"/>
    </row>
    <row r="9" s="32" customFormat="1" ht="30" customHeight="1" spans="1:6">
      <c r="A9" s="50" t="s">
        <v>1701</v>
      </c>
      <c r="B9" s="50"/>
      <c r="C9" s="42" t="s">
        <v>1629</v>
      </c>
      <c r="D9" s="49">
        <v>0</v>
      </c>
      <c r="E9" s="49">
        <v>0</v>
      </c>
      <c r="F9" s="49"/>
    </row>
    <row r="10" s="32" customFormat="1" ht="30" customHeight="1" spans="1:6">
      <c r="A10" s="50" t="s">
        <v>1702</v>
      </c>
      <c r="B10" s="50"/>
      <c r="C10" s="42" t="s">
        <v>1630</v>
      </c>
      <c r="D10" s="49">
        <v>0</v>
      </c>
      <c r="E10" s="49">
        <v>0</v>
      </c>
      <c r="F10" s="49"/>
    </row>
    <row r="11" s="33" customFormat="1" ht="21" customHeight="1" spans="1:6">
      <c r="A11" s="52" t="s">
        <v>1704</v>
      </c>
      <c r="B11" s="52"/>
      <c r="C11" s="52"/>
      <c r="D11" s="52"/>
      <c r="E11" s="52"/>
      <c r="F11" s="52"/>
    </row>
    <row r="12" s="33" customFormat="1" ht="30.95" customHeight="1" spans="1:6">
      <c r="A12" s="52" t="s">
        <v>1705</v>
      </c>
      <c r="B12" s="52"/>
      <c r="C12" s="52"/>
      <c r="D12" s="52"/>
      <c r="E12" s="52"/>
      <c r="F12" s="52"/>
    </row>
    <row r="15" ht="18.75" spans="1:1">
      <c r="A15" s="53"/>
    </row>
    <row r="16" ht="18.95" customHeight="1" spans="1:1">
      <c r="A16" s="54"/>
    </row>
    <row r="17" ht="29.1" customHeight="1"/>
    <row r="18" ht="29.1" customHeight="1"/>
    <row r="19" ht="29.1" customHeight="1"/>
    <row r="20" ht="29.1" customHeight="1"/>
    <row r="21" ht="30" customHeight="1" spans="1:1">
      <c r="A21" s="54"/>
    </row>
  </sheetData>
  <mergeCells count="10">
    <mergeCell ref="A2:F2"/>
    <mergeCell ref="B3:F3"/>
    <mergeCell ref="A4:B4"/>
    <mergeCell ref="A6:B6"/>
    <mergeCell ref="A7:B7"/>
    <mergeCell ref="A8:B8"/>
    <mergeCell ref="A9:B9"/>
    <mergeCell ref="A10:B10"/>
    <mergeCell ref="A11:F11"/>
    <mergeCell ref="A12:F12"/>
  </mergeCells>
  <printOptions horizontalCentered="1"/>
  <pageMargins left="0.708333333333333" right="0.708333333333333" top="1.10208333333333" bottom="0.751388888888889" header="0.306944444444444" footer="0.306944444444444"/>
  <pageSetup paperSize="9" scale="95" fitToHeight="200" orientation="landscape"/>
  <headerFooter>
    <oddFooter>&amp;C- 1 -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9"/>
  <sheetViews>
    <sheetView tabSelected="1" workbookViewId="0">
      <selection activeCell="C15" sqref="C15"/>
    </sheetView>
  </sheetViews>
  <sheetFormatPr defaultColWidth="8.87272727272727" defaultRowHeight="13.75" outlineLevelCol="5"/>
  <cols>
    <col min="1" max="1" width="8.87272727272727" style="34"/>
    <col min="2" max="6" width="24.2545454545455" style="34" customWidth="1"/>
    <col min="7" max="16384" width="8.87272727272727" style="34"/>
  </cols>
  <sheetData>
    <row r="1" ht="24" customHeight="1"/>
    <row r="2" ht="26" spans="1:6">
      <c r="A2" s="35" t="s">
        <v>1706</v>
      </c>
      <c r="B2" s="36"/>
      <c r="C2" s="36"/>
      <c r="D2" s="36"/>
      <c r="E2" s="36"/>
      <c r="F2" s="36"/>
    </row>
    <row r="3" ht="23.1" customHeight="1" spans="1:6">
      <c r="A3" s="37"/>
      <c r="B3" s="37"/>
      <c r="C3" s="37"/>
      <c r="D3" s="37"/>
      <c r="E3" s="37"/>
      <c r="F3" s="38" t="s">
        <v>2</v>
      </c>
    </row>
    <row r="4" s="32" customFormat="1" ht="30" customHeight="1" spans="1:6">
      <c r="A4" s="39" t="s">
        <v>1707</v>
      </c>
      <c r="B4" s="40" t="s">
        <v>1577</v>
      </c>
      <c r="C4" s="40" t="s">
        <v>1708</v>
      </c>
      <c r="D4" s="40" t="s">
        <v>1709</v>
      </c>
      <c r="E4" s="40" t="s">
        <v>1710</v>
      </c>
      <c r="F4" s="40" t="s">
        <v>1711</v>
      </c>
    </row>
    <row r="5" s="32" customFormat="1" ht="45" customHeight="1" spans="1:6">
      <c r="A5" s="41"/>
      <c r="B5" s="42"/>
      <c r="C5" s="42"/>
      <c r="D5" s="42"/>
      <c r="E5" s="42"/>
      <c r="F5" s="42"/>
    </row>
    <row r="6" s="32" customFormat="1" ht="45" customHeight="1" spans="1:6">
      <c r="A6" s="41"/>
      <c r="B6" s="42"/>
      <c r="C6" s="42"/>
      <c r="D6" s="42"/>
      <c r="E6" s="42"/>
      <c r="F6" s="42"/>
    </row>
    <row r="7" s="33" customFormat="1" ht="33" customHeight="1" spans="1:6">
      <c r="A7" s="43" t="s">
        <v>1712</v>
      </c>
      <c r="B7" s="43"/>
      <c r="C7" s="43"/>
      <c r="D7" s="43"/>
      <c r="E7" s="43"/>
      <c r="F7" s="43"/>
    </row>
    <row r="8" spans="1:6">
      <c r="A8" s="44" t="s">
        <v>1713</v>
      </c>
      <c r="B8" s="44"/>
      <c r="C8" s="44"/>
      <c r="D8" s="44"/>
      <c r="E8" s="44"/>
      <c r="F8" s="44"/>
    </row>
    <row r="9" spans="1:6">
      <c r="A9" s="44"/>
      <c r="B9" s="44"/>
      <c r="C9" s="44"/>
      <c r="D9" s="44"/>
      <c r="E9" s="44"/>
      <c r="F9" s="44"/>
    </row>
  </sheetData>
  <mergeCells count="8">
    <mergeCell ref="A2:F2"/>
    <mergeCell ref="A7:F7"/>
    <mergeCell ref="B5:B6"/>
    <mergeCell ref="C5:C6"/>
    <mergeCell ref="D5:D6"/>
    <mergeCell ref="E5:E6"/>
    <mergeCell ref="F5:F6"/>
    <mergeCell ref="A8:F9"/>
  </mergeCells>
  <printOptions horizontalCentered="1"/>
  <pageMargins left="0.708333333333333" right="0.708333333333333" top="0.751388888888889" bottom="0.751388888888889" header="0.306944444444444" footer="0.306944444444444"/>
  <pageSetup paperSize="9" fitToHeight="200" orientation="landscape"/>
  <headerFooter>
    <oddFooter>&amp;C- 1 -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2:J54"/>
  <sheetViews>
    <sheetView zoomScale="85" zoomScaleNormal="85" workbookViewId="0">
      <pane ySplit="4" topLeftCell="A5" activePane="bottomLeft" state="frozen"/>
      <selection/>
      <selection pane="bottomLeft" activeCell="A2" sqref="A2:J2"/>
    </sheetView>
  </sheetViews>
  <sheetFormatPr defaultColWidth="8" defaultRowHeight="12.75"/>
  <cols>
    <col min="1" max="1" width="30.8727272727273" style="14" customWidth="1"/>
    <col min="2" max="2" width="31" style="14" customWidth="1"/>
    <col min="3" max="3" width="21.5" style="14" customWidth="1"/>
    <col min="4" max="4" width="23.8727272727273" style="14" customWidth="1"/>
    <col min="5" max="5" width="27.2545454545455" style="14" customWidth="1"/>
    <col min="6" max="6" width="14.8727272727273" style="14" customWidth="1"/>
    <col min="7" max="7" width="26.8727272727273" style="14" customWidth="1"/>
    <col min="8" max="8" width="14.5" style="14" customWidth="1"/>
    <col min="9" max="9" width="13.8727272727273" style="14" customWidth="1"/>
    <col min="10" max="10" width="25.3727272727273" style="14" customWidth="1"/>
    <col min="11" max="16384" width="8" style="14"/>
  </cols>
  <sheetData>
    <row r="2" ht="39" customHeight="1" spans="1:10">
      <c r="A2" s="15" t="s">
        <v>1714</v>
      </c>
      <c r="B2" s="15"/>
      <c r="C2" s="15"/>
      <c r="D2" s="15"/>
      <c r="E2" s="15"/>
      <c r="F2" s="15"/>
      <c r="G2" s="15"/>
      <c r="H2" s="15"/>
      <c r="I2" s="15"/>
      <c r="J2" s="15"/>
    </row>
    <row r="3" ht="23.1" customHeight="1" spans="1:1">
      <c r="A3" s="16"/>
    </row>
    <row r="4" s="11" customFormat="1" ht="44.25" customHeight="1" spans="1:10">
      <c r="A4" s="17" t="s">
        <v>1715</v>
      </c>
      <c r="B4" s="17" t="s">
        <v>1716</v>
      </c>
      <c r="C4" s="17" t="s">
        <v>1717</v>
      </c>
      <c r="D4" s="17" t="s">
        <v>1718</v>
      </c>
      <c r="E4" s="17" t="s">
        <v>1719</v>
      </c>
      <c r="F4" s="17" t="s">
        <v>1720</v>
      </c>
      <c r="G4" s="17" t="s">
        <v>1721</v>
      </c>
      <c r="H4" s="17" t="s">
        <v>1722</v>
      </c>
      <c r="I4" s="17" t="s">
        <v>1723</v>
      </c>
      <c r="J4" s="17" t="s">
        <v>1724</v>
      </c>
    </row>
    <row r="5" ht="17.75" spans="1:10">
      <c r="A5" s="18">
        <v>1</v>
      </c>
      <c r="B5" s="18">
        <v>2</v>
      </c>
      <c r="C5" s="18">
        <v>3</v>
      </c>
      <c r="D5" s="18">
        <v>4</v>
      </c>
      <c r="E5" s="18">
        <v>5</v>
      </c>
      <c r="F5" s="18">
        <v>6</v>
      </c>
      <c r="G5" s="18">
        <v>7</v>
      </c>
      <c r="H5" s="18">
        <v>8</v>
      </c>
      <c r="I5" s="18">
        <v>9</v>
      </c>
      <c r="J5" s="18">
        <v>10</v>
      </c>
    </row>
    <row r="6" ht="35.1" customHeight="1" spans="1:10">
      <c r="A6" s="19" t="s">
        <v>1725</v>
      </c>
      <c r="B6" s="19"/>
      <c r="C6" s="19"/>
      <c r="D6" s="19"/>
      <c r="E6" s="18"/>
      <c r="F6" s="18"/>
      <c r="G6" s="18"/>
      <c r="H6" s="18"/>
      <c r="I6" s="18"/>
      <c r="J6" s="18"/>
    </row>
    <row r="7" ht="51" customHeight="1" spans="1:10">
      <c r="A7" s="20" t="s">
        <v>1726</v>
      </c>
      <c r="B7" s="20" t="s">
        <v>1727</v>
      </c>
      <c r="C7" s="21" t="s">
        <v>1728</v>
      </c>
      <c r="D7" s="21" t="s">
        <v>1729</v>
      </c>
      <c r="E7" s="21" t="s">
        <v>1730</v>
      </c>
      <c r="F7" s="21" t="s">
        <v>1731</v>
      </c>
      <c r="G7" s="21" t="s">
        <v>1732</v>
      </c>
      <c r="H7" s="21" t="s">
        <v>1733</v>
      </c>
      <c r="I7" s="21" t="s">
        <v>1734</v>
      </c>
      <c r="J7" s="31" t="s">
        <v>1735</v>
      </c>
    </row>
    <row r="8" ht="51" customHeight="1" spans="1:10">
      <c r="A8" s="22"/>
      <c r="B8" s="22"/>
      <c r="C8" s="21" t="s">
        <v>1736</v>
      </c>
      <c r="D8" s="21" t="s">
        <v>1737</v>
      </c>
      <c r="E8" s="21" t="s">
        <v>1738</v>
      </c>
      <c r="F8" s="21" t="s">
        <v>1731</v>
      </c>
      <c r="G8" s="21" t="s">
        <v>1739</v>
      </c>
      <c r="H8" s="21" t="s">
        <v>1740</v>
      </c>
      <c r="I8" s="21" t="s">
        <v>1734</v>
      </c>
      <c r="J8" s="31" t="s">
        <v>1741</v>
      </c>
    </row>
    <row r="9" ht="51" customHeight="1" spans="1:10">
      <c r="A9" s="23"/>
      <c r="B9" s="23"/>
      <c r="C9" s="21" t="s">
        <v>1742</v>
      </c>
      <c r="D9" s="21" t="s">
        <v>1743</v>
      </c>
      <c r="E9" s="21" t="s">
        <v>1744</v>
      </c>
      <c r="F9" s="21" t="s">
        <v>1731</v>
      </c>
      <c r="G9" s="21" t="s">
        <v>1745</v>
      </c>
      <c r="H9" s="21" t="s">
        <v>1746</v>
      </c>
      <c r="I9" s="21" t="s">
        <v>1747</v>
      </c>
      <c r="J9" s="31" t="s">
        <v>1748</v>
      </c>
    </row>
    <row r="10" ht="35.1" customHeight="1" spans="1:10">
      <c r="A10" s="19" t="s">
        <v>1749</v>
      </c>
      <c r="B10" s="24"/>
      <c r="C10" s="25"/>
      <c r="D10" s="25"/>
      <c r="E10" s="18"/>
      <c r="F10" s="18"/>
      <c r="G10" s="18"/>
      <c r="H10" s="18"/>
      <c r="I10" s="18"/>
      <c r="J10" s="31"/>
    </row>
    <row r="11" s="12" customFormat="1" ht="63.95" customHeight="1" spans="1:10">
      <c r="A11" s="20" t="s">
        <v>1750</v>
      </c>
      <c r="B11" s="20" t="s">
        <v>1751</v>
      </c>
      <c r="C11" s="20" t="s">
        <v>1736</v>
      </c>
      <c r="D11" s="20" t="s">
        <v>1729</v>
      </c>
      <c r="E11" s="21" t="s">
        <v>1752</v>
      </c>
      <c r="F11" s="21" t="s">
        <v>1731</v>
      </c>
      <c r="G11" s="26" t="s">
        <v>1753</v>
      </c>
      <c r="H11" s="21" t="s">
        <v>1754</v>
      </c>
      <c r="I11" s="21" t="s">
        <v>1734</v>
      </c>
      <c r="J11" s="31" t="s">
        <v>1753</v>
      </c>
    </row>
    <row r="12" s="12" customFormat="1" ht="44.1" customHeight="1" spans="1:10">
      <c r="A12" s="22"/>
      <c r="B12" s="22"/>
      <c r="C12" s="23"/>
      <c r="D12" s="23"/>
      <c r="E12" s="21" t="s">
        <v>1755</v>
      </c>
      <c r="F12" s="21" t="s">
        <v>1756</v>
      </c>
      <c r="G12" s="27" t="s">
        <v>1757</v>
      </c>
      <c r="H12" s="21" t="s">
        <v>1746</v>
      </c>
      <c r="I12" s="21" t="s">
        <v>1734</v>
      </c>
      <c r="J12" s="31" t="s">
        <v>1758</v>
      </c>
    </row>
    <row r="13" s="12" customFormat="1" ht="53.1" customHeight="1" spans="1:10">
      <c r="A13" s="22"/>
      <c r="B13" s="22"/>
      <c r="C13" s="21" t="s">
        <v>1742</v>
      </c>
      <c r="D13" s="21" t="s">
        <v>1759</v>
      </c>
      <c r="E13" s="21" t="s">
        <v>1760</v>
      </c>
      <c r="F13" s="21" t="s">
        <v>1761</v>
      </c>
      <c r="G13" s="27" t="s">
        <v>1762</v>
      </c>
      <c r="H13" s="21" t="s">
        <v>1763</v>
      </c>
      <c r="I13" s="21" t="s">
        <v>1734</v>
      </c>
      <c r="J13" s="31" t="s">
        <v>1764</v>
      </c>
    </row>
    <row r="14" s="12" customFormat="1" ht="36" customHeight="1" spans="1:10">
      <c r="A14" s="23"/>
      <c r="B14" s="23"/>
      <c r="C14" s="21" t="s">
        <v>1765</v>
      </c>
      <c r="D14" s="21" t="s">
        <v>1766</v>
      </c>
      <c r="E14" s="21" t="s">
        <v>1767</v>
      </c>
      <c r="F14" s="21" t="s">
        <v>1761</v>
      </c>
      <c r="G14" s="27" t="s">
        <v>1768</v>
      </c>
      <c r="H14" s="21" t="s">
        <v>1763</v>
      </c>
      <c r="I14" s="21" t="s">
        <v>1734</v>
      </c>
      <c r="J14" s="31" t="s">
        <v>1769</v>
      </c>
    </row>
    <row r="15" s="12" customFormat="1" ht="86.1" customHeight="1" spans="1:10">
      <c r="A15" s="22" t="s">
        <v>1770</v>
      </c>
      <c r="B15" s="22" t="s">
        <v>1771</v>
      </c>
      <c r="C15" s="20" t="s">
        <v>1736</v>
      </c>
      <c r="D15" s="20" t="s">
        <v>1729</v>
      </c>
      <c r="E15" s="21" t="s">
        <v>1772</v>
      </c>
      <c r="F15" s="21" t="s">
        <v>1731</v>
      </c>
      <c r="G15" s="27" t="s">
        <v>1773</v>
      </c>
      <c r="H15" s="21" t="s">
        <v>1763</v>
      </c>
      <c r="I15" s="21" t="s">
        <v>1734</v>
      </c>
      <c r="J15" s="31" t="s">
        <v>1771</v>
      </c>
    </row>
    <row r="16" s="12" customFormat="1" ht="48" customHeight="1" spans="1:10">
      <c r="A16" s="22"/>
      <c r="B16" s="22"/>
      <c r="C16" s="23"/>
      <c r="D16" s="23"/>
      <c r="E16" s="21" t="s">
        <v>1755</v>
      </c>
      <c r="F16" s="21" t="s">
        <v>1756</v>
      </c>
      <c r="G16" s="27" t="s">
        <v>1757</v>
      </c>
      <c r="H16" s="21" t="s">
        <v>1746</v>
      </c>
      <c r="I16" s="21" t="s">
        <v>1734</v>
      </c>
      <c r="J16" s="31" t="s">
        <v>1758</v>
      </c>
    </row>
    <row r="17" s="12" customFormat="1" ht="81" customHeight="1" spans="1:10">
      <c r="A17" s="22"/>
      <c r="B17" s="22"/>
      <c r="C17" s="21" t="s">
        <v>1742</v>
      </c>
      <c r="D17" s="21" t="s">
        <v>1759</v>
      </c>
      <c r="E17" s="21" t="s">
        <v>1774</v>
      </c>
      <c r="F17" s="21" t="s">
        <v>1775</v>
      </c>
      <c r="G17" s="27" t="s">
        <v>1776</v>
      </c>
      <c r="H17" s="21" t="s">
        <v>1746</v>
      </c>
      <c r="I17" s="21" t="s">
        <v>1734</v>
      </c>
      <c r="J17" s="31" t="s">
        <v>1777</v>
      </c>
    </row>
    <row r="18" s="13" customFormat="1" ht="44.1" customHeight="1" spans="1:10">
      <c r="A18" s="23"/>
      <c r="B18" s="23"/>
      <c r="C18" s="21" t="s">
        <v>1765</v>
      </c>
      <c r="D18" s="21" t="s">
        <v>1766</v>
      </c>
      <c r="E18" s="21" t="s">
        <v>1778</v>
      </c>
      <c r="F18" s="21" t="s">
        <v>1761</v>
      </c>
      <c r="G18" s="27" t="s">
        <v>1779</v>
      </c>
      <c r="H18" s="21" t="s">
        <v>1763</v>
      </c>
      <c r="I18" s="21" t="s">
        <v>1734</v>
      </c>
      <c r="J18" s="31" t="s">
        <v>1780</v>
      </c>
    </row>
    <row r="19" ht="35.1" customHeight="1" spans="1:10">
      <c r="A19" s="19" t="s">
        <v>1781</v>
      </c>
      <c r="B19" s="25"/>
      <c r="C19" s="25"/>
      <c r="D19" s="25"/>
      <c r="E19" s="18"/>
      <c r="F19" s="18"/>
      <c r="G19" s="18"/>
      <c r="H19" s="18"/>
      <c r="I19" s="18"/>
      <c r="J19" s="31"/>
    </row>
    <row r="20" s="13" customFormat="1" ht="74.1" customHeight="1" spans="1:10">
      <c r="A20" s="20" t="s">
        <v>1782</v>
      </c>
      <c r="B20" s="20" t="s">
        <v>1783</v>
      </c>
      <c r="C20" s="20" t="s">
        <v>1736</v>
      </c>
      <c r="D20" s="20" t="s">
        <v>1729</v>
      </c>
      <c r="E20" s="21" t="s">
        <v>1772</v>
      </c>
      <c r="F20" s="21" t="s">
        <v>1731</v>
      </c>
      <c r="G20" s="21" t="s">
        <v>1784</v>
      </c>
      <c r="H20" s="21" t="s">
        <v>1763</v>
      </c>
      <c r="I20" s="21" t="s">
        <v>1734</v>
      </c>
      <c r="J20" s="31" t="s">
        <v>1785</v>
      </c>
    </row>
    <row r="21" s="13" customFormat="1" ht="38.1" customHeight="1" spans="1:10">
      <c r="A21" s="22"/>
      <c r="B21" s="22"/>
      <c r="C21" s="22"/>
      <c r="D21" s="22"/>
      <c r="E21" s="21" t="s">
        <v>1786</v>
      </c>
      <c r="F21" s="21" t="s">
        <v>1787</v>
      </c>
      <c r="G21" s="21" t="s">
        <v>1788</v>
      </c>
      <c r="H21" s="21" t="s">
        <v>1746</v>
      </c>
      <c r="I21" s="21" t="s">
        <v>1734</v>
      </c>
      <c r="J21" s="31" t="s">
        <v>1789</v>
      </c>
    </row>
    <row r="22" s="13" customFormat="1" ht="42" customHeight="1" spans="1:10">
      <c r="A22" s="22"/>
      <c r="B22" s="22"/>
      <c r="C22" s="23"/>
      <c r="D22" s="23"/>
      <c r="E22" s="21" t="s">
        <v>1755</v>
      </c>
      <c r="F22" s="21" t="s">
        <v>1756</v>
      </c>
      <c r="G22" s="27" t="s">
        <v>1757</v>
      </c>
      <c r="H22" s="21" t="s">
        <v>1746</v>
      </c>
      <c r="I22" s="21" t="s">
        <v>1734</v>
      </c>
      <c r="J22" s="31" t="s">
        <v>1790</v>
      </c>
    </row>
    <row r="23" s="13" customFormat="1" ht="42" customHeight="1" spans="1:10">
      <c r="A23" s="22"/>
      <c r="B23" s="22"/>
      <c r="C23" s="22" t="s">
        <v>1742</v>
      </c>
      <c r="D23" s="21" t="s">
        <v>1759</v>
      </c>
      <c r="E23" s="21" t="s">
        <v>1791</v>
      </c>
      <c r="F23" s="21" t="s">
        <v>1731</v>
      </c>
      <c r="G23" s="21" t="s">
        <v>1791</v>
      </c>
      <c r="H23" s="21" t="s">
        <v>1763</v>
      </c>
      <c r="I23" s="21" t="s">
        <v>1734</v>
      </c>
      <c r="J23" s="31" t="s">
        <v>1792</v>
      </c>
    </row>
    <row r="24" s="13" customFormat="1" ht="45" customHeight="1" spans="1:10">
      <c r="A24" s="22"/>
      <c r="B24" s="22"/>
      <c r="C24" s="23"/>
      <c r="D24" s="21" t="s">
        <v>1793</v>
      </c>
      <c r="E24" s="21" t="s">
        <v>1794</v>
      </c>
      <c r="F24" s="21" t="s">
        <v>1731</v>
      </c>
      <c r="G24" s="21" t="s">
        <v>1795</v>
      </c>
      <c r="H24" s="21" t="s">
        <v>1763</v>
      </c>
      <c r="I24" s="21" t="s">
        <v>1734</v>
      </c>
      <c r="J24" s="31" t="s">
        <v>1796</v>
      </c>
    </row>
    <row r="25" s="13" customFormat="1" ht="42.95" customHeight="1" spans="1:10">
      <c r="A25" s="23"/>
      <c r="B25" s="23"/>
      <c r="C25" s="21" t="s">
        <v>1765</v>
      </c>
      <c r="D25" s="21" t="s">
        <v>1766</v>
      </c>
      <c r="E25" s="21" t="s">
        <v>1778</v>
      </c>
      <c r="F25" s="21" t="s">
        <v>1761</v>
      </c>
      <c r="G25" s="27" t="s">
        <v>1779</v>
      </c>
      <c r="H25" s="21" t="s">
        <v>1763</v>
      </c>
      <c r="I25" s="21" t="s">
        <v>1734</v>
      </c>
      <c r="J25" s="31" t="s">
        <v>1780</v>
      </c>
    </row>
    <row r="26" s="13" customFormat="1" ht="42.95" customHeight="1" spans="1:10">
      <c r="A26" s="28" t="s">
        <v>1797</v>
      </c>
      <c r="B26" s="23"/>
      <c r="C26" s="21"/>
      <c r="D26" s="21"/>
      <c r="E26" s="21"/>
      <c r="F26" s="21"/>
      <c r="G26" s="27"/>
      <c r="H26" s="21"/>
      <c r="I26" s="21"/>
      <c r="J26" s="31"/>
    </row>
    <row r="27" s="13" customFormat="1" ht="42.95" customHeight="1" spans="1:10">
      <c r="A27" s="22" t="s">
        <v>1798</v>
      </c>
      <c r="B27" s="22" t="s">
        <v>1799</v>
      </c>
      <c r="C27" s="20" t="s">
        <v>1736</v>
      </c>
      <c r="D27" s="20" t="s">
        <v>1729</v>
      </c>
      <c r="E27" s="21" t="s">
        <v>1800</v>
      </c>
      <c r="F27" s="21" t="s">
        <v>1761</v>
      </c>
      <c r="G27" s="27">
        <v>10</v>
      </c>
      <c r="H27" s="21" t="s">
        <v>1801</v>
      </c>
      <c r="I27" s="21" t="s">
        <v>1734</v>
      </c>
      <c r="J27" s="31" t="s">
        <v>1802</v>
      </c>
    </row>
    <row r="28" s="13" customFormat="1" ht="42.95" customHeight="1" spans="1:10">
      <c r="A28" s="22"/>
      <c r="B28" s="22"/>
      <c r="C28" s="22"/>
      <c r="D28" s="22"/>
      <c r="E28" s="21" t="s">
        <v>1803</v>
      </c>
      <c r="F28" s="21" t="s">
        <v>1761</v>
      </c>
      <c r="G28" s="27">
        <v>18</v>
      </c>
      <c r="H28" s="21" t="s">
        <v>1804</v>
      </c>
      <c r="I28" s="21" t="s">
        <v>1734</v>
      </c>
      <c r="J28" s="31" t="s">
        <v>1805</v>
      </c>
    </row>
    <row r="29" s="13" customFormat="1" ht="42.95" customHeight="1" spans="1:10">
      <c r="A29" s="22"/>
      <c r="B29" s="22"/>
      <c r="C29" s="22"/>
      <c r="D29" s="22"/>
      <c r="E29" s="21" t="s">
        <v>1806</v>
      </c>
      <c r="F29" s="21" t="s">
        <v>1761</v>
      </c>
      <c r="G29" s="27">
        <v>6</v>
      </c>
      <c r="H29" s="21" t="s">
        <v>1807</v>
      </c>
      <c r="I29" s="21" t="s">
        <v>1734</v>
      </c>
      <c r="J29" s="31" t="s">
        <v>1808</v>
      </c>
    </row>
    <row r="30" s="13" customFormat="1" ht="42.95" customHeight="1" spans="1:10">
      <c r="A30" s="22"/>
      <c r="B30" s="22"/>
      <c r="C30" s="22"/>
      <c r="D30" s="23"/>
      <c r="E30" s="21" t="s">
        <v>1809</v>
      </c>
      <c r="F30" s="21" t="s">
        <v>1761</v>
      </c>
      <c r="G30" s="27">
        <v>3</v>
      </c>
      <c r="H30" s="21" t="s">
        <v>1807</v>
      </c>
      <c r="I30" s="21" t="s">
        <v>1734</v>
      </c>
      <c r="J30" s="31" t="s">
        <v>1810</v>
      </c>
    </row>
    <row r="31" s="13" customFormat="1" ht="42.95" customHeight="1" spans="1:10">
      <c r="A31" s="22"/>
      <c r="B31" s="22"/>
      <c r="C31" s="23"/>
      <c r="D31" s="21" t="s">
        <v>1755</v>
      </c>
      <c r="E31" s="21" t="s">
        <v>1811</v>
      </c>
      <c r="F31" s="21" t="s">
        <v>1761</v>
      </c>
      <c r="G31" s="29">
        <v>1</v>
      </c>
      <c r="H31" s="21" t="s">
        <v>1763</v>
      </c>
      <c r="I31" s="21" t="s">
        <v>1734</v>
      </c>
      <c r="J31" s="31" t="s">
        <v>1812</v>
      </c>
    </row>
    <row r="32" s="13" customFormat="1" ht="42.95" customHeight="1" spans="1:10">
      <c r="A32" s="22"/>
      <c r="B32" s="22"/>
      <c r="C32" s="21" t="s">
        <v>1742</v>
      </c>
      <c r="D32" s="21" t="s">
        <v>1759</v>
      </c>
      <c r="E32" s="21" t="s">
        <v>1813</v>
      </c>
      <c r="F32" s="21" t="s">
        <v>1761</v>
      </c>
      <c r="G32" s="30">
        <v>8</v>
      </c>
      <c r="H32" s="21" t="s">
        <v>1763</v>
      </c>
      <c r="I32" s="21" t="s">
        <v>1734</v>
      </c>
      <c r="J32" s="31" t="s">
        <v>1814</v>
      </c>
    </row>
    <row r="33" s="13" customFormat="1" ht="42.95" customHeight="1" spans="1:10">
      <c r="A33" s="23"/>
      <c r="B33" s="23"/>
      <c r="C33" s="21" t="s">
        <v>1765</v>
      </c>
      <c r="D33" s="21" t="s">
        <v>1766</v>
      </c>
      <c r="E33" s="21" t="s">
        <v>1778</v>
      </c>
      <c r="F33" s="21" t="s">
        <v>1761</v>
      </c>
      <c r="G33" s="29">
        <v>0.9</v>
      </c>
      <c r="H33" s="21" t="s">
        <v>1763</v>
      </c>
      <c r="I33" s="21" t="s">
        <v>1734</v>
      </c>
      <c r="J33" s="31" t="s">
        <v>1815</v>
      </c>
    </row>
    <row r="34" s="13" customFormat="1" ht="42.95" customHeight="1" spans="1:10">
      <c r="A34" s="28" t="s">
        <v>1816</v>
      </c>
      <c r="B34" s="23"/>
      <c r="C34" s="21"/>
      <c r="D34" s="21"/>
      <c r="E34" s="21"/>
      <c r="F34" s="21"/>
      <c r="G34" s="29"/>
      <c r="H34" s="21"/>
      <c r="I34" s="21"/>
      <c r="J34" s="31"/>
    </row>
    <row r="35" s="13" customFormat="1" ht="42.95" customHeight="1" spans="1:10">
      <c r="A35" s="22" t="s">
        <v>1817</v>
      </c>
      <c r="B35" s="22" t="s">
        <v>1818</v>
      </c>
      <c r="C35" s="20" t="s">
        <v>1736</v>
      </c>
      <c r="D35" s="20" t="s">
        <v>1729</v>
      </c>
      <c r="E35" s="21" t="s">
        <v>1819</v>
      </c>
      <c r="F35" s="21" t="s">
        <v>1820</v>
      </c>
      <c r="G35" s="29" t="s">
        <v>1821</v>
      </c>
      <c r="H35" s="21" t="s">
        <v>1822</v>
      </c>
      <c r="I35" s="21" t="s">
        <v>1734</v>
      </c>
      <c r="J35" s="31" t="s">
        <v>1823</v>
      </c>
    </row>
    <row r="36" s="13" customFormat="1" ht="42.95" customHeight="1" spans="1:10">
      <c r="A36" s="22"/>
      <c r="B36" s="22"/>
      <c r="C36" s="23"/>
      <c r="D36" s="23"/>
      <c r="E36" s="21" t="s">
        <v>1824</v>
      </c>
      <c r="F36" s="21" t="s">
        <v>1731</v>
      </c>
      <c r="G36" s="29" t="s">
        <v>1825</v>
      </c>
      <c r="H36" s="21" t="s">
        <v>1826</v>
      </c>
      <c r="I36" s="21" t="s">
        <v>1734</v>
      </c>
      <c r="J36" s="31" t="s">
        <v>1827</v>
      </c>
    </row>
    <row r="37" s="13" customFormat="1" ht="42.95" customHeight="1" spans="1:10">
      <c r="A37" s="22"/>
      <c r="B37" s="22"/>
      <c r="C37" s="21" t="s">
        <v>1742</v>
      </c>
      <c r="D37" s="21" t="s">
        <v>1828</v>
      </c>
      <c r="E37" s="21" t="s">
        <v>1829</v>
      </c>
      <c r="F37" s="21" t="s">
        <v>1820</v>
      </c>
      <c r="G37" s="29" t="s">
        <v>1830</v>
      </c>
      <c r="H37" s="21" t="s">
        <v>1763</v>
      </c>
      <c r="I37" s="21" t="s">
        <v>1734</v>
      </c>
      <c r="J37" s="31" t="s">
        <v>1831</v>
      </c>
    </row>
    <row r="38" s="13" customFormat="1" ht="42.95" customHeight="1" spans="1:10">
      <c r="A38" s="23"/>
      <c r="B38" s="23"/>
      <c r="C38" s="21" t="s">
        <v>1832</v>
      </c>
      <c r="D38" s="21" t="s">
        <v>1766</v>
      </c>
      <c r="E38" s="21" t="s">
        <v>1833</v>
      </c>
      <c r="F38" s="21" t="s">
        <v>1761</v>
      </c>
      <c r="G38" s="29">
        <v>0.9</v>
      </c>
      <c r="H38" s="21" t="s">
        <v>1763</v>
      </c>
      <c r="I38" s="21" t="s">
        <v>1734</v>
      </c>
      <c r="J38" s="31" t="s">
        <v>1834</v>
      </c>
    </row>
    <row r="39" s="13" customFormat="1" ht="42.95" customHeight="1" spans="1:10">
      <c r="A39" s="28" t="s">
        <v>1835</v>
      </c>
      <c r="B39" s="23"/>
      <c r="C39" s="21"/>
      <c r="D39" s="21"/>
      <c r="E39" s="21"/>
      <c r="F39" s="21"/>
      <c r="G39" s="29"/>
      <c r="H39" s="21"/>
      <c r="I39" s="21"/>
      <c r="J39" s="31"/>
    </row>
    <row r="40" s="13" customFormat="1" ht="42.95" customHeight="1" spans="1:10">
      <c r="A40" s="22" t="s">
        <v>1836</v>
      </c>
      <c r="B40" s="22" t="s">
        <v>1837</v>
      </c>
      <c r="C40" s="20" t="s">
        <v>1736</v>
      </c>
      <c r="D40" s="21" t="s">
        <v>1729</v>
      </c>
      <c r="E40" s="21" t="s">
        <v>1838</v>
      </c>
      <c r="F40" s="21" t="s">
        <v>1761</v>
      </c>
      <c r="G40" s="29" t="s">
        <v>1839</v>
      </c>
      <c r="H40" s="21" t="s">
        <v>1826</v>
      </c>
      <c r="I40" s="21" t="s">
        <v>1734</v>
      </c>
      <c r="J40" s="31" t="s">
        <v>1840</v>
      </c>
    </row>
    <row r="41" s="13" customFormat="1" ht="42.95" customHeight="1" spans="1:10">
      <c r="A41" s="22"/>
      <c r="B41" s="22"/>
      <c r="C41" s="22"/>
      <c r="D41" s="21" t="s">
        <v>1841</v>
      </c>
      <c r="E41" s="21" t="s">
        <v>1842</v>
      </c>
      <c r="F41" s="21" t="s">
        <v>1731</v>
      </c>
      <c r="G41" s="29">
        <v>1</v>
      </c>
      <c r="H41" s="21" t="s">
        <v>1763</v>
      </c>
      <c r="I41" s="21" t="s">
        <v>1734</v>
      </c>
      <c r="J41" s="31" t="s">
        <v>1843</v>
      </c>
    </row>
    <row r="42" s="13" customFormat="1" ht="42.95" customHeight="1" spans="1:10">
      <c r="A42" s="22"/>
      <c r="B42" s="22"/>
      <c r="C42" s="23"/>
      <c r="D42" s="21" t="s">
        <v>1755</v>
      </c>
      <c r="E42" s="21" t="s">
        <v>1844</v>
      </c>
      <c r="F42" s="21" t="s">
        <v>1731</v>
      </c>
      <c r="G42" s="29">
        <v>1</v>
      </c>
      <c r="H42" s="21" t="s">
        <v>1763</v>
      </c>
      <c r="I42" s="21" t="s">
        <v>1734</v>
      </c>
      <c r="J42" s="31" t="s">
        <v>1845</v>
      </c>
    </row>
    <row r="43" s="13" customFormat="1" ht="42.95" customHeight="1" spans="1:10">
      <c r="A43" s="22"/>
      <c r="B43" s="22"/>
      <c r="C43" s="23" t="s">
        <v>1742</v>
      </c>
      <c r="D43" s="21" t="s">
        <v>1759</v>
      </c>
      <c r="E43" s="21" t="s">
        <v>1846</v>
      </c>
      <c r="F43" s="21" t="s">
        <v>1761</v>
      </c>
      <c r="G43" s="29">
        <v>0.95</v>
      </c>
      <c r="H43" s="21" t="s">
        <v>1763</v>
      </c>
      <c r="I43" s="21" t="s">
        <v>1734</v>
      </c>
      <c r="J43" s="31" t="s">
        <v>1847</v>
      </c>
    </row>
    <row r="44" s="13" customFormat="1" ht="42.95" customHeight="1" spans="1:10">
      <c r="A44" s="23"/>
      <c r="B44" s="23"/>
      <c r="C44" s="23" t="s">
        <v>1832</v>
      </c>
      <c r="D44" s="21" t="s">
        <v>1766</v>
      </c>
      <c r="E44" s="21" t="s">
        <v>1848</v>
      </c>
      <c r="F44" s="21" t="s">
        <v>1761</v>
      </c>
      <c r="G44" s="29">
        <v>0.95</v>
      </c>
      <c r="H44" s="21" t="s">
        <v>1763</v>
      </c>
      <c r="I44" s="21" t="s">
        <v>1734</v>
      </c>
      <c r="J44" s="31" t="s">
        <v>1849</v>
      </c>
    </row>
    <row r="45" s="13" customFormat="1" ht="42.95" customHeight="1" spans="1:10">
      <c r="A45" s="22" t="s">
        <v>1850</v>
      </c>
      <c r="B45" s="22" t="s">
        <v>1851</v>
      </c>
      <c r="C45" s="20" t="s">
        <v>1736</v>
      </c>
      <c r="D45" s="21" t="s">
        <v>1729</v>
      </c>
      <c r="E45" s="21" t="s">
        <v>1838</v>
      </c>
      <c r="F45" s="21" t="s">
        <v>1761</v>
      </c>
      <c r="G45" s="29" t="s">
        <v>1852</v>
      </c>
      <c r="H45" s="21" t="s">
        <v>1826</v>
      </c>
      <c r="I45" s="21" t="s">
        <v>1734</v>
      </c>
      <c r="J45" s="31" t="s">
        <v>1853</v>
      </c>
    </row>
    <row r="46" s="13" customFormat="1" ht="42.95" customHeight="1" spans="1:10">
      <c r="A46" s="22"/>
      <c r="B46" s="22"/>
      <c r="C46" s="22"/>
      <c r="D46" s="21" t="s">
        <v>1841</v>
      </c>
      <c r="E46" s="21" t="s">
        <v>1842</v>
      </c>
      <c r="F46" s="21" t="s">
        <v>1731</v>
      </c>
      <c r="G46" s="29">
        <v>1</v>
      </c>
      <c r="H46" s="21" t="s">
        <v>1763</v>
      </c>
      <c r="I46" s="21" t="s">
        <v>1734</v>
      </c>
      <c r="J46" s="31" t="s">
        <v>1843</v>
      </c>
    </row>
    <row r="47" s="13" customFormat="1" ht="42.95" customHeight="1" spans="1:10">
      <c r="A47" s="22"/>
      <c r="B47" s="22"/>
      <c r="C47" s="23"/>
      <c r="D47" s="21" t="s">
        <v>1755</v>
      </c>
      <c r="E47" s="21" t="s">
        <v>1844</v>
      </c>
      <c r="F47" s="21" t="s">
        <v>1731</v>
      </c>
      <c r="G47" s="29" t="s">
        <v>1854</v>
      </c>
      <c r="H47" s="21" t="s">
        <v>1763</v>
      </c>
      <c r="I47" s="21" t="s">
        <v>1734</v>
      </c>
      <c r="J47" s="31" t="s">
        <v>1845</v>
      </c>
    </row>
    <row r="48" s="13" customFormat="1" ht="42.95" customHeight="1" spans="1:10">
      <c r="A48" s="22"/>
      <c r="B48" s="22"/>
      <c r="C48" s="23" t="s">
        <v>1742</v>
      </c>
      <c r="D48" s="21" t="s">
        <v>1759</v>
      </c>
      <c r="E48" s="21" t="s">
        <v>1846</v>
      </c>
      <c r="F48" s="21" t="s">
        <v>1761</v>
      </c>
      <c r="G48" s="29">
        <v>0.95</v>
      </c>
      <c r="H48" s="21" t="s">
        <v>1763</v>
      </c>
      <c r="I48" s="21" t="s">
        <v>1734</v>
      </c>
      <c r="J48" s="31" t="s">
        <v>1855</v>
      </c>
    </row>
    <row r="49" s="13" customFormat="1" ht="42.95" customHeight="1" spans="1:10">
      <c r="A49" s="23"/>
      <c r="B49" s="23"/>
      <c r="C49" s="23" t="s">
        <v>1832</v>
      </c>
      <c r="D49" s="21" t="s">
        <v>1766</v>
      </c>
      <c r="E49" s="21" t="s">
        <v>1848</v>
      </c>
      <c r="F49" s="21" t="s">
        <v>1761</v>
      </c>
      <c r="G49" s="29">
        <v>0.95</v>
      </c>
      <c r="H49" s="21" t="s">
        <v>1763</v>
      </c>
      <c r="I49" s="21" t="s">
        <v>1734</v>
      </c>
      <c r="J49" s="31" t="s">
        <v>1849</v>
      </c>
    </row>
    <row r="50" s="13" customFormat="1" ht="42.95" customHeight="1" spans="1:10">
      <c r="A50" s="28" t="s">
        <v>1856</v>
      </c>
      <c r="B50" s="23"/>
      <c r="C50" s="23"/>
      <c r="D50" s="21"/>
      <c r="E50" s="21"/>
      <c r="F50" s="21"/>
      <c r="G50" s="29"/>
      <c r="H50" s="21"/>
      <c r="I50" s="21"/>
      <c r="J50" s="31"/>
    </row>
    <row r="51" s="13" customFormat="1" ht="42.95" customHeight="1" spans="1:10">
      <c r="A51" s="21" t="s">
        <v>1857</v>
      </c>
      <c r="B51" s="21" t="s">
        <v>1858</v>
      </c>
      <c r="C51" s="21" t="s">
        <v>1736</v>
      </c>
      <c r="D51" s="21" t="s">
        <v>1841</v>
      </c>
      <c r="E51" s="21" t="s">
        <v>1859</v>
      </c>
      <c r="F51" s="21" t="s">
        <v>1731</v>
      </c>
      <c r="G51" s="29">
        <v>1</v>
      </c>
      <c r="H51" s="21" t="s">
        <v>1763</v>
      </c>
      <c r="I51" s="21" t="s">
        <v>1734</v>
      </c>
      <c r="J51" s="31" t="s">
        <v>1860</v>
      </c>
    </row>
    <row r="52" s="13" customFormat="1" ht="42.95" customHeight="1" spans="1:10">
      <c r="A52" s="21"/>
      <c r="B52" s="21"/>
      <c r="C52" s="21"/>
      <c r="D52" s="21" t="s">
        <v>1861</v>
      </c>
      <c r="E52" s="21" t="s">
        <v>1862</v>
      </c>
      <c r="F52" s="21" t="s">
        <v>1731</v>
      </c>
      <c r="G52" s="29">
        <v>1</v>
      </c>
      <c r="H52" s="21" t="s">
        <v>1763</v>
      </c>
      <c r="I52" s="21" t="s">
        <v>1734</v>
      </c>
      <c r="J52" s="31" t="s">
        <v>1860</v>
      </c>
    </row>
    <row r="53" s="13" customFormat="1" ht="42.95" customHeight="1" spans="1:10">
      <c r="A53" s="21"/>
      <c r="B53" s="21"/>
      <c r="C53" s="21" t="s">
        <v>1742</v>
      </c>
      <c r="D53" s="21" t="s">
        <v>1759</v>
      </c>
      <c r="E53" s="21" t="s">
        <v>1863</v>
      </c>
      <c r="F53" s="21" t="s">
        <v>1731</v>
      </c>
      <c r="G53" s="29">
        <v>1</v>
      </c>
      <c r="H53" s="21" t="s">
        <v>1763</v>
      </c>
      <c r="I53" s="21" t="s">
        <v>1734</v>
      </c>
      <c r="J53" s="31" t="s">
        <v>1864</v>
      </c>
    </row>
    <row r="54" s="13" customFormat="1" ht="42.95" customHeight="1" spans="1:10">
      <c r="A54" s="21"/>
      <c r="B54" s="21"/>
      <c r="C54" s="21" t="s">
        <v>1765</v>
      </c>
      <c r="D54" s="21" t="s">
        <v>1766</v>
      </c>
      <c r="E54" s="21" t="s">
        <v>1865</v>
      </c>
      <c r="F54" s="21" t="s">
        <v>1761</v>
      </c>
      <c r="G54" s="29">
        <v>0.95</v>
      </c>
      <c r="H54" s="21" t="s">
        <v>1763</v>
      </c>
      <c r="I54" s="21" t="s">
        <v>1734</v>
      </c>
      <c r="J54" s="31" t="s">
        <v>1849</v>
      </c>
    </row>
  </sheetData>
  <mergeCells count="33">
    <mergeCell ref="A2:J2"/>
    <mergeCell ref="A7:A9"/>
    <mergeCell ref="A11:A14"/>
    <mergeCell ref="A15:A18"/>
    <mergeCell ref="A20:A25"/>
    <mergeCell ref="A27:A33"/>
    <mergeCell ref="A35:A38"/>
    <mergeCell ref="A40:A44"/>
    <mergeCell ref="A45:A49"/>
    <mergeCell ref="A51:A54"/>
    <mergeCell ref="B7:B9"/>
    <mergeCell ref="B11:B14"/>
    <mergeCell ref="B15:B18"/>
    <mergeCell ref="B20:B25"/>
    <mergeCell ref="B27:B33"/>
    <mergeCell ref="B35:B38"/>
    <mergeCell ref="B40:B44"/>
    <mergeCell ref="B45:B49"/>
    <mergeCell ref="B51:B54"/>
    <mergeCell ref="C11:C12"/>
    <mergeCell ref="C15:C16"/>
    <mergeCell ref="C20:C22"/>
    <mergeCell ref="C23:C24"/>
    <mergeCell ref="C27:C31"/>
    <mergeCell ref="C35:C36"/>
    <mergeCell ref="C40:C42"/>
    <mergeCell ref="C45:C47"/>
    <mergeCell ref="C51:C52"/>
    <mergeCell ref="D11:D12"/>
    <mergeCell ref="D15:D16"/>
    <mergeCell ref="D20:D22"/>
    <mergeCell ref="D27:D30"/>
    <mergeCell ref="D35:D36"/>
  </mergeCells>
  <pageMargins left="0.751388888888889" right="0.751388888888889" top="1" bottom="1" header="0.507638888888889" footer="0.507638888888889"/>
  <pageSetup paperSize="8" scale="85" orientation="landscape"/>
  <headerFooter>
    <oddFooter>&amp;C第 &amp;P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10"/>
  <sheetViews>
    <sheetView workbookViewId="0">
      <selection activeCell="A1" sqref="A1:B1"/>
    </sheetView>
  </sheetViews>
  <sheetFormatPr defaultColWidth="9" defaultRowHeight="13.75" outlineLevelCol="1"/>
  <cols>
    <col min="1" max="1" width="20.2545454545455" style="1" customWidth="1"/>
    <col min="2" max="2" width="64" style="1" customWidth="1"/>
    <col min="3" max="16384" width="9" style="1"/>
  </cols>
  <sheetData>
    <row r="1" ht="32.1" customHeight="1" spans="1:2">
      <c r="A1" s="2" t="s">
        <v>1866</v>
      </c>
      <c r="B1" s="2"/>
    </row>
    <row r="3" ht="30" customHeight="1" spans="1:2">
      <c r="A3" s="3" t="s">
        <v>1867</v>
      </c>
      <c r="B3" s="4" t="s">
        <v>1868</v>
      </c>
    </row>
    <row r="4" ht="96.95" customHeight="1" spans="1:2">
      <c r="A4" s="5" t="s">
        <v>1145</v>
      </c>
      <c r="B4" s="6" t="s">
        <v>1869</v>
      </c>
    </row>
    <row r="5" ht="123" customHeight="1" spans="1:2">
      <c r="A5" s="5" t="s">
        <v>1870</v>
      </c>
      <c r="B5" s="6" t="s">
        <v>1871</v>
      </c>
    </row>
    <row r="6" ht="210.95" customHeight="1" spans="1:2">
      <c r="A6" s="5" t="s">
        <v>1872</v>
      </c>
      <c r="B6" s="7" t="s">
        <v>1873</v>
      </c>
    </row>
    <row r="7" ht="177.95" customHeight="1" spans="1:2">
      <c r="A7" s="5" t="s">
        <v>1874</v>
      </c>
      <c r="B7" s="7" t="s">
        <v>1875</v>
      </c>
    </row>
    <row r="8" ht="203.1" customHeight="1" spans="1:2">
      <c r="A8" s="5" t="s">
        <v>1876</v>
      </c>
      <c r="B8" s="7" t="s">
        <v>1877</v>
      </c>
    </row>
    <row r="9" ht="45" customHeight="1" spans="1:2">
      <c r="A9" s="8" t="s">
        <v>1878</v>
      </c>
      <c r="B9" s="9" t="s">
        <v>1879</v>
      </c>
    </row>
    <row r="10" ht="45" customHeight="1" spans="1:2">
      <c r="A10" s="8" t="s">
        <v>1880</v>
      </c>
      <c r="B10" s="10" t="s">
        <v>1881</v>
      </c>
    </row>
  </sheetData>
  <mergeCells count="1">
    <mergeCell ref="A1:B1"/>
  </mergeCells>
  <conditionalFormatting sqref="A6:A7">
    <cfRule type="expression" dxfId="1" priority="1" stopIfTrue="1">
      <formula>"len($A:$A)=3"</formula>
    </cfRule>
  </conditionalFormatting>
  <conditionalFormatting sqref="A4:A5 A8">
    <cfRule type="expression" dxfId="1" priority="2" stopIfTrue="1">
      <formula>"len($A:$A)=3"</formula>
    </cfRule>
  </conditionalFormatting>
  <pageMargins left="0.751388888888889" right="0.751388888888889" top="1" bottom="1" header="0.507638888888889" footer="0.507638888888889"/>
  <pageSetup paperSize="9" orientation="portrait"/>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F0"/>
  </sheetPr>
  <dimension ref="A1:D1371"/>
  <sheetViews>
    <sheetView showGridLines="0" showZeros="0" view="pageBreakPreview" zoomScale="85" zoomScaleNormal="100" workbookViewId="0">
      <pane xSplit="1" ySplit="3" topLeftCell="B4" activePane="bottomRight" state="frozen"/>
      <selection/>
      <selection pane="topRight"/>
      <selection pane="bottomLeft"/>
      <selection pane="bottomRight" activeCell="A1" sqref="A1:D1"/>
    </sheetView>
  </sheetViews>
  <sheetFormatPr defaultColWidth="9" defaultRowHeight="17.75" outlineLevelCol="3"/>
  <cols>
    <col min="1" max="1" width="50.6272727272727" style="122" customWidth="1"/>
    <col min="2" max="3" width="20.6272727272727" style="330" customWidth="1"/>
    <col min="4" max="4" width="20.6272727272727" style="249" customWidth="1"/>
    <col min="5" max="6" width="9" style="122"/>
    <col min="7" max="7" width="9.5" style="122"/>
    <col min="8" max="16384" width="9" style="122"/>
  </cols>
  <sheetData>
    <row r="1" s="189" customFormat="1" ht="45" customHeight="1" spans="1:4">
      <c r="A1" s="331" t="s">
        <v>82</v>
      </c>
      <c r="B1" s="332"/>
      <c r="C1" s="332"/>
      <c r="D1" s="331"/>
    </row>
    <row r="2" s="189" customFormat="1" ht="20.1" customHeight="1" spans="1:4">
      <c r="A2" s="333"/>
      <c r="B2" s="334"/>
      <c r="C2" s="334"/>
      <c r="D2" s="334" t="s">
        <v>2</v>
      </c>
    </row>
    <row r="3" s="123" customFormat="1" ht="45" customHeight="1" spans="1:4">
      <c r="A3" s="335" t="s">
        <v>3</v>
      </c>
      <c r="B3" s="336" t="s">
        <v>78</v>
      </c>
      <c r="C3" s="336" t="s">
        <v>5</v>
      </c>
      <c r="D3" s="336" t="s">
        <v>79</v>
      </c>
    </row>
    <row r="4" ht="36" customHeight="1" spans="1:4">
      <c r="A4" s="230" t="s">
        <v>43</v>
      </c>
      <c r="B4" s="237">
        <f>SUM(B5,B17,B26,B37,B48,B59,B70,B83,B92,B105,B115,B124,B135,B148,B155,B163,B169,B176,B183,B190,B197,B204,B212,B218,B224,B231,B246,)</f>
        <v>29218</v>
      </c>
      <c r="C4" s="237">
        <f>SUM(C5,C17,C26,C37,C48,C59,C70,C83,C92,C105,C115,C124,C135,C148,C155,C163,C169,C176,C183,C190,C197,C204,C212,C218,C224,C231,C246,)</f>
        <v>26621</v>
      </c>
      <c r="D4" s="255">
        <f t="shared" ref="D4:D10" si="0">IF(B4&gt;0,C4/B4-1,IF(B4&lt;0,-(C4/B4-1),""))</f>
        <v>-0.089</v>
      </c>
    </row>
    <row r="5" ht="36" customHeight="1" spans="1:4">
      <c r="A5" s="230" t="s">
        <v>83</v>
      </c>
      <c r="B5" s="237">
        <f>SUM(B6:B16)</f>
        <v>1555</v>
      </c>
      <c r="C5" s="237">
        <f>SUM(C6:C16)</f>
        <v>1059</v>
      </c>
      <c r="D5" s="255">
        <f t="shared" si="0"/>
        <v>-0.319</v>
      </c>
    </row>
    <row r="6" ht="36" customHeight="1" spans="1:4">
      <c r="A6" s="233" t="s">
        <v>84</v>
      </c>
      <c r="B6" s="234">
        <v>1280</v>
      </c>
      <c r="C6" s="234">
        <v>837</v>
      </c>
      <c r="D6" s="255">
        <f t="shared" si="0"/>
        <v>-0.346</v>
      </c>
    </row>
    <row r="7" ht="36" customHeight="1" spans="1:4">
      <c r="A7" s="233" t="s">
        <v>85</v>
      </c>
      <c r="B7" s="234">
        <v>95</v>
      </c>
      <c r="C7" s="234">
        <v>60</v>
      </c>
      <c r="D7" s="255">
        <f t="shared" si="0"/>
        <v>-0.368</v>
      </c>
    </row>
    <row r="8" ht="36" customHeight="1" spans="1:4">
      <c r="A8" s="233" t="s">
        <v>86</v>
      </c>
      <c r="B8" s="234"/>
      <c r="C8" s="234">
        <v>0</v>
      </c>
      <c r="D8" s="255" t="str">
        <f t="shared" si="0"/>
        <v/>
      </c>
    </row>
    <row r="9" ht="36" customHeight="1" spans="1:4">
      <c r="A9" s="233" t="s">
        <v>87</v>
      </c>
      <c r="B9" s="234">
        <v>35</v>
      </c>
      <c r="C9" s="234">
        <v>50</v>
      </c>
      <c r="D9" s="255">
        <f t="shared" si="0"/>
        <v>0.429</v>
      </c>
    </row>
    <row r="10" ht="36" customHeight="1" spans="1:4">
      <c r="A10" s="233" t="s">
        <v>88</v>
      </c>
      <c r="B10" s="234"/>
      <c r="C10" s="234">
        <v>0</v>
      </c>
      <c r="D10" s="255" t="str">
        <f t="shared" si="0"/>
        <v/>
      </c>
    </row>
    <row r="11" ht="36" customHeight="1" spans="1:4">
      <c r="A11" s="233" t="s">
        <v>89</v>
      </c>
      <c r="B11" s="234">
        <v>20</v>
      </c>
      <c r="C11" s="234">
        <v>15</v>
      </c>
      <c r="D11" s="255">
        <f t="shared" ref="D11:D74" si="1">IF(B11&gt;0,C11/B11-1,IF(B11&lt;0,-(C11/B11-1),""))</f>
        <v>-0.25</v>
      </c>
    </row>
    <row r="12" ht="36" customHeight="1" spans="1:4">
      <c r="A12" s="233" t="s">
        <v>90</v>
      </c>
      <c r="B12" s="234">
        <v>50</v>
      </c>
      <c r="C12" s="234">
        <v>43</v>
      </c>
      <c r="D12" s="255">
        <f t="shared" si="1"/>
        <v>-0.14</v>
      </c>
    </row>
    <row r="13" ht="36" customHeight="1" spans="1:4">
      <c r="A13" s="233" t="s">
        <v>91</v>
      </c>
      <c r="B13" s="234">
        <v>75</v>
      </c>
      <c r="C13" s="234">
        <v>54</v>
      </c>
      <c r="D13" s="255">
        <f t="shared" si="1"/>
        <v>-0.28</v>
      </c>
    </row>
    <row r="14" ht="36" customHeight="1" spans="1:4">
      <c r="A14" s="233" t="s">
        <v>92</v>
      </c>
      <c r="B14" s="234"/>
      <c r="C14" s="337">
        <v>0</v>
      </c>
      <c r="D14" s="255" t="str">
        <f t="shared" si="1"/>
        <v/>
      </c>
    </row>
    <row r="15" ht="36" customHeight="1" spans="1:4">
      <c r="A15" s="233" t="s">
        <v>93</v>
      </c>
      <c r="B15" s="234"/>
      <c r="C15" s="337">
        <v>0</v>
      </c>
      <c r="D15" s="255" t="str">
        <f t="shared" si="1"/>
        <v/>
      </c>
    </row>
    <row r="16" ht="36" customHeight="1" spans="1:4">
      <c r="A16" s="233" t="s">
        <v>94</v>
      </c>
      <c r="B16" s="234"/>
      <c r="C16" s="337">
        <v>0</v>
      </c>
      <c r="D16" s="255" t="str">
        <f t="shared" si="1"/>
        <v/>
      </c>
    </row>
    <row r="17" ht="36" customHeight="1" spans="1:4">
      <c r="A17" s="230" t="s">
        <v>95</v>
      </c>
      <c r="B17" s="237">
        <f>SUM(B18:B25)</f>
        <v>825</v>
      </c>
      <c r="C17" s="237">
        <f>SUM(C18:C25)</f>
        <v>806</v>
      </c>
      <c r="D17" s="255">
        <f t="shared" si="1"/>
        <v>-0.023</v>
      </c>
    </row>
    <row r="18" ht="36" customHeight="1" spans="1:4">
      <c r="A18" s="233" t="s">
        <v>84</v>
      </c>
      <c r="B18" s="234">
        <v>730</v>
      </c>
      <c r="C18" s="234">
        <v>698</v>
      </c>
      <c r="D18" s="255">
        <f t="shared" si="1"/>
        <v>-0.044</v>
      </c>
    </row>
    <row r="19" ht="36" customHeight="1" spans="1:4">
      <c r="A19" s="233" t="s">
        <v>85</v>
      </c>
      <c r="B19" s="234">
        <v>25</v>
      </c>
      <c r="C19" s="234">
        <v>24</v>
      </c>
      <c r="D19" s="255">
        <f t="shared" si="1"/>
        <v>-0.04</v>
      </c>
    </row>
    <row r="20" ht="36" customHeight="1" spans="1:4">
      <c r="A20" s="233" t="s">
        <v>86</v>
      </c>
      <c r="B20" s="234">
        <v>0</v>
      </c>
      <c r="C20" s="234">
        <v>0</v>
      </c>
      <c r="D20" s="255" t="str">
        <f t="shared" si="1"/>
        <v/>
      </c>
    </row>
    <row r="21" ht="36" customHeight="1" spans="1:4">
      <c r="A21" s="233" t="s">
        <v>96</v>
      </c>
      <c r="B21" s="234">
        <v>35</v>
      </c>
      <c r="C21" s="234">
        <v>50</v>
      </c>
      <c r="D21" s="255">
        <f t="shared" si="1"/>
        <v>0.429</v>
      </c>
    </row>
    <row r="22" ht="36" customHeight="1" spans="1:4">
      <c r="A22" s="233" t="s">
        <v>97</v>
      </c>
      <c r="B22" s="234">
        <v>35</v>
      </c>
      <c r="C22" s="234">
        <v>34</v>
      </c>
      <c r="D22" s="255">
        <f t="shared" si="1"/>
        <v>-0.029</v>
      </c>
    </row>
    <row r="23" ht="36" customHeight="1" spans="1:4">
      <c r="A23" s="233" t="s">
        <v>98</v>
      </c>
      <c r="B23" s="234">
        <v>0</v>
      </c>
      <c r="C23" s="234">
        <v>0</v>
      </c>
      <c r="D23" s="255" t="str">
        <f t="shared" si="1"/>
        <v/>
      </c>
    </row>
    <row r="24" ht="36" customHeight="1" spans="1:4">
      <c r="A24" s="233" t="s">
        <v>93</v>
      </c>
      <c r="B24" s="234">
        <v>0</v>
      </c>
      <c r="C24" s="234">
        <v>0</v>
      </c>
      <c r="D24" s="255" t="str">
        <f t="shared" si="1"/>
        <v/>
      </c>
    </row>
    <row r="25" ht="36" customHeight="1" spans="1:4">
      <c r="A25" s="233" t="s">
        <v>99</v>
      </c>
      <c r="B25" s="234">
        <v>0</v>
      </c>
      <c r="C25" s="234">
        <v>0</v>
      </c>
      <c r="D25" s="255" t="str">
        <f t="shared" si="1"/>
        <v/>
      </c>
    </row>
    <row r="26" ht="36" customHeight="1" spans="1:4">
      <c r="A26" s="230" t="s">
        <v>100</v>
      </c>
      <c r="B26" s="237">
        <f>SUM(B27:B36)</f>
        <v>9432</v>
      </c>
      <c r="C26" s="237">
        <f>SUM(C27:C36)</f>
        <v>9105</v>
      </c>
      <c r="D26" s="255">
        <f t="shared" si="1"/>
        <v>-0.035</v>
      </c>
    </row>
    <row r="27" ht="36" customHeight="1" spans="1:4">
      <c r="A27" s="233" t="s">
        <v>84</v>
      </c>
      <c r="B27" s="234">
        <v>7842</v>
      </c>
      <c r="C27" s="234">
        <v>8289</v>
      </c>
      <c r="D27" s="255">
        <f t="shared" si="1"/>
        <v>0.057</v>
      </c>
    </row>
    <row r="28" ht="36" customHeight="1" spans="1:4">
      <c r="A28" s="233" t="s">
        <v>85</v>
      </c>
      <c r="B28" s="234">
        <v>1520</v>
      </c>
      <c r="C28" s="234">
        <v>780</v>
      </c>
      <c r="D28" s="255">
        <f t="shared" si="1"/>
        <v>-0.487</v>
      </c>
    </row>
    <row r="29" ht="36" customHeight="1" spans="1:4">
      <c r="A29" s="233" t="s">
        <v>86</v>
      </c>
      <c r="B29" s="234">
        <v>0</v>
      </c>
      <c r="C29" s="234">
        <v>0</v>
      </c>
      <c r="D29" s="255" t="str">
        <f t="shared" si="1"/>
        <v/>
      </c>
    </row>
    <row r="30" ht="36" customHeight="1" spans="1:4">
      <c r="A30" s="233" t="s">
        <v>101</v>
      </c>
      <c r="B30" s="234">
        <v>0</v>
      </c>
      <c r="C30" s="234">
        <v>0</v>
      </c>
      <c r="D30" s="255" t="str">
        <f t="shared" si="1"/>
        <v/>
      </c>
    </row>
    <row r="31" ht="36" customHeight="1" spans="1:4">
      <c r="A31" s="233" t="s">
        <v>102</v>
      </c>
      <c r="B31" s="234">
        <v>0</v>
      </c>
      <c r="C31" s="234">
        <v>0</v>
      </c>
      <c r="D31" s="255" t="str">
        <f t="shared" si="1"/>
        <v/>
      </c>
    </row>
    <row r="32" ht="36" customHeight="1" spans="1:4">
      <c r="A32" s="233" t="s">
        <v>103</v>
      </c>
      <c r="B32" s="234">
        <v>0</v>
      </c>
      <c r="C32" s="234">
        <v>0</v>
      </c>
      <c r="D32" s="255" t="str">
        <f t="shared" si="1"/>
        <v/>
      </c>
    </row>
    <row r="33" ht="36" customHeight="1" spans="1:4">
      <c r="A33" s="233" t="s">
        <v>104</v>
      </c>
      <c r="B33" s="234">
        <v>70</v>
      </c>
      <c r="C33" s="234">
        <v>35</v>
      </c>
      <c r="D33" s="255">
        <f t="shared" si="1"/>
        <v>-0.5</v>
      </c>
    </row>
    <row r="34" ht="36" customHeight="1" spans="1:4">
      <c r="A34" s="233" t="s">
        <v>105</v>
      </c>
      <c r="B34" s="234">
        <v>0</v>
      </c>
      <c r="C34" s="234">
        <v>0</v>
      </c>
      <c r="D34" s="255" t="str">
        <f t="shared" si="1"/>
        <v/>
      </c>
    </row>
    <row r="35" ht="36" customHeight="1" spans="1:4">
      <c r="A35" s="233" t="s">
        <v>93</v>
      </c>
      <c r="B35" s="234">
        <v>0</v>
      </c>
      <c r="C35" s="234">
        <v>1</v>
      </c>
      <c r="D35" s="255" t="str">
        <f t="shared" si="1"/>
        <v/>
      </c>
    </row>
    <row r="36" ht="36" customHeight="1" spans="1:4">
      <c r="A36" s="233" t="s">
        <v>106</v>
      </c>
      <c r="B36" s="234">
        <v>0</v>
      </c>
      <c r="C36" s="234">
        <v>0</v>
      </c>
      <c r="D36" s="255" t="str">
        <f t="shared" si="1"/>
        <v/>
      </c>
    </row>
    <row r="37" ht="36" customHeight="1" spans="1:4">
      <c r="A37" s="230" t="s">
        <v>107</v>
      </c>
      <c r="B37" s="237">
        <f>SUM(B38:B47)</f>
        <v>4610</v>
      </c>
      <c r="C37" s="237">
        <f>SUM(C38:C47)</f>
        <v>1768</v>
      </c>
      <c r="D37" s="255">
        <f t="shared" si="1"/>
        <v>-0.616</v>
      </c>
    </row>
    <row r="38" ht="36" customHeight="1" spans="1:4">
      <c r="A38" s="233" t="s">
        <v>84</v>
      </c>
      <c r="B38" s="234">
        <v>1100</v>
      </c>
      <c r="C38" s="234">
        <v>428</v>
      </c>
      <c r="D38" s="255">
        <f t="shared" si="1"/>
        <v>-0.611</v>
      </c>
    </row>
    <row r="39" ht="36" customHeight="1" spans="1:4">
      <c r="A39" s="233" t="s">
        <v>85</v>
      </c>
      <c r="B39" s="234">
        <v>3098</v>
      </c>
      <c r="C39" s="234">
        <v>1077</v>
      </c>
      <c r="D39" s="255">
        <f t="shared" si="1"/>
        <v>-0.652</v>
      </c>
    </row>
    <row r="40" ht="36" customHeight="1" spans="1:4">
      <c r="A40" s="233" t="s">
        <v>86</v>
      </c>
      <c r="B40" s="234">
        <v>0</v>
      </c>
      <c r="C40" s="234">
        <v>0</v>
      </c>
      <c r="D40" s="255" t="str">
        <f t="shared" si="1"/>
        <v/>
      </c>
    </row>
    <row r="41" ht="36" customHeight="1" spans="1:4">
      <c r="A41" s="233" t="s">
        <v>108</v>
      </c>
      <c r="B41" s="234">
        <v>25</v>
      </c>
      <c r="C41" s="234">
        <v>0</v>
      </c>
      <c r="D41" s="255">
        <f t="shared" si="1"/>
        <v>-1</v>
      </c>
    </row>
    <row r="42" ht="36" customHeight="1" spans="1:4">
      <c r="A42" s="233" t="s">
        <v>109</v>
      </c>
      <c r="B42" s="234">
        <v>0</v>
      </c>
      <c r="C42" s="234">
        <v>0</v>
      </c>
      <c r="D42" s="255" t="str">
        <f t="shared" si="1"/>
        <v/>
      </c>
    </row>
    <row r="43" ht="36" customHeight="1" spans="1:4">
      <c r="A43" s="233" t="s">
        <v>110</v>
      </c>
      <c r="B43" s="234">
        <v>40</v>
      </c>
      <c r="C43" s="234">
        <v>0</v>
      </c>
      <c r="D43" s="255">
        <f t="shared" si="1"/>
        <v>-1</v>
      </c>
    </row>
    <row r="44" ht="36" customHeight="1" spans="1:4">
      <c r="A44" s="233" t="s">
        <v>111</v>
      </c>
      <c r="B44" s="234">
        <v>0</v>
      </c>
      <c r="C44" s="234">
        <v>0</v>
      </c>
      <c r="D44" s="255" t="str">
        <f t="shared" si="1"/>
        <v/>
      </c>
    </row>
    <row r="45" ht="36" customHeight="1" spans="1:4">
      <c r="A45" s="233" t="s">
        <v>112</v>
      </c>
      <c r="B45" s="234">
        <v>2</v>
      </c>
      <c r="C45" s="234">
        <v>3</v>
      </c>
      <c r="D45" s="255">
        <f t="shared" si="1"/>
        <v>0.5</v>
      </c>
    </row>
    <row r="46" ht="36" customHeight="1" spans="1:4">
      <c r="A46" s="233" t="s">
        <v>93</v>
      </c>
      <c r="B46" s="234">
        <v>65</v>
      </c>
      <c r="C46" s="234">
        <v>0</v>
      </c>
      <c r="D46" s="255">
        <f t="shared" si="1"/>
        <v>-1</v>
      </c>
    </row>
    <row r="47" ht="36" customHeight="1" spans="1:4">
      <c r="A47" s="233" t="s">
        <v>113</v>
      </c>
      <c r="B47" s="234">
        <v>280</v>
      </c>
      <c r="C47" s="234">
        <v>260</v>
      </c>
      <c r="D47" s="255">
        <f t="shared" si="1"/>
        <v>-0.071</v>
      </c>
    </row>
    <row r="48" ht="36" customHeight="1" spans="1:4">
      <c r="A48" s="230" t="s">
        <v>114</v>
      </c>
      <c r="B48" s="237">
        <f>SUM(B49:B58)</f>
        <v>338</v>
      </c>
      <c r="C48" s="237">
        <f>SUM(C49:C58)</f>
        <v>403</v>
      </c>
      <c r="D48" s="255">
        <f t="shared" si="1"/>
        <v>0.192</v>
      </c>
    </row>
    <row r="49" ht="36" customHeight="1" spans="1:4">
      <c r="A49" s="233" t="s">
        <v>84</v>
      </c>
      <c r="B49" s="234">
        <v>261</v>
      </c>
      <c r="C49" s="234">
        <v>267</v>
      </c>
      <c r="D49" s="255">
        <f t="shared" si="1"/>
        <v>0.023</v>
      </c>
    </row>
    <row r="50" ht="36" customHeight="1" spans="1:4">
      <c r="A50" s="233" t="s">
        <v>85</v>
      </c>
      <c r="B50" s="234">
        <v>0</v>
      </c>
      <c r="C50" s="234">
        <v>16</v>
      </c>
      <c r="D50" s="255" t="str">
        <f t="shared" si="1"/>
        <v/>
      </c>
    </row>
    <row r="51" ht="36" customHeight="1" spans="1:4">
      <c r="A51" s="233" t="s">
        <v>86</v>
      </c>
      <c r="B51" s="234">
        <v>0</v>
      </c>
      <c r="C51" s="234">
        <v>0</v>
      </c>
      <c r="D51" s="255" t="str">
        <f t="shared" si="1"/>
        <v/>
      </c>
    </row>
    <row r="52" ht="36" customHeight="1" spans="1:4">
      <c r="A52" s="233" t="s">
        <v>115</v>
      </c>
      <c r="B52" s="234">
        <v>0</v>
      </c>
      <c r="C52" s="234">
        <v>0</v>
      </c>
      <c r="D52" s="255" t="str">
        <f t="shared" si="1"/>
        <v/>
      </c>
    </row>
    <row r="53" ht="36" customHeight="1" spans="1:4">
      <c r="A53" s="233" t="s">
        <v>116</v>
      </c>
      <c r="B53" s="234">
        <v>0</v>
      </c>
      <c r="C53" s="234">
        <v>0</v>
      </c>
      <c r="D53" s="255" t="str">
        <f t="shared" si="1"/>
        <v/>
      </c>
    </row>
    <row r="54" ht="36" customHeight="1" spans="1:4">
      <c r="A54" s="233" t="s">
        <v>117</v>
      </c>
      <c r="B54" s="234">
        <v>0</v>
      </c>
      <c r="C54" s="234">
        <v>0</v>
      </c>
      <c r="D54" s="255" t="str">
        <f t="shared" si="1"/>
        <v/>
      </c>
    </row>
    <row r="55" ht="36" customHeight="1" spans="1:4">
      <c r="A55" s="233" t="s">
        <v>118</v>
      </c>
      <c r="B55" s="234">
        <v>35</v>
      </c>
      <c r="C55" s="234">
        <v>60</v>
      </c>
      <c r="D55" s="255">
        <f t="shared" si="1"/>
        <v>0.714</v>
      </c>
    </row>
    <row r="56" ht="36" customHeight="1" spans="1:4">
      <c r="A56" s="233" t="s">
        <v>119</v>
      </c>
      <c r="B56" s="234">
        <v>42</v>
      </c>
      <c r="C56" s="234">
        <v>60</v>
      </c>
      <c r="D56" s="255">
        <f t="shared" si="1"/>
        <v>0.429</v>
      </c>
    </row>
    <row r="57" ht="36" customHeight="1" spans="1:4">
      <c r="A57" s="233" t="s">
        <v>93</v>
      </c>
      <c r="B57" s="234">
        <v>0</v>
      </c>
      <c r="C57" s="234">
        <v>0</v>
      </c>
      <c r="D57" s="255" t="str">
        <f t="shared" si="1"/>
        <v/>
      </c>
    </row>
    <row r="58" ht="36" customHeight="1" spans="1:4">
      <c r="A58" s="233" t="s">
        <v>120</v>
      </c>
      <c r="B58" s="234">
        <v>0</v>
      </c>
      <c r="C58" s="234">
        <v>0</v>
      </c>
      <c r="D58" s="255" t="str">
        <f t="shared" si="1"/>
        <v/>
      </c>
    </row>
    <row r="59" ht="36" customHeight="1" spans="1:4">
      <c r="A59" s="230" t="s">
        <v>121</v>
      </c>
      <c r="B59" s="237">
        <f>SUM(B60:B69)</f>
        <v>1640</v>
      </c>
      <c r="C59" s="237">
        <f>SUM(C60:C69)</f>
        <v>1064</v>
      </c>
      <c r="D59" s="255">
        <f t="shared" si="1"/>
        <v>-0.351</v>
      </c>
    </row>
    <row r="60" ht="36" customHeight="1" spans="1:4">
      <c r="A60" s="233" t="s">
        <v>84</v>
      </c>
      <c r="B60" s="234">
        <v>1150</v>
      </c>
      <c r="C60" s="234">
        <v>842</v>
      </c>
      <c r="D60" s="255">
        <f t="shared" si="1"/>
        <v>-0.268</v>
      </c>
    </row>
    <row r="61" ht="36" customHeight="1" spans="1:4">
      <c r="A61" s="233" t="s">
        <v>85</v>
      </c>
      <c r="B61" s="234">
        <v>368</v>
      </c>
      <c r="C61" s="234">
        <v>212</v>
      </c>
      <c r="D61" s="255">
        <f t="shared" si="1"/>
        <v>-0.424</v>
      </c>
    </row>
    <row r="62" ht="36" customHeight="1" spans="1:4">
      <c r="A62" s="233" t="s">
        <v>86</v>
      </c>
      <c r="B62" s="234">
        <v>0</v>
      </c>
      <c r="C62" s="234">
        <v>0</v>
      </c>
      <c r="D62" s="255" t="str">
        <f t="shared" si="1"/>
        <v/>
      </c>
    </row>
    <row r="63" ht="36" customHeight="1" spans="1:4">
      <c r="A63" s="233" t="s">
        <v>122</v>
      </c>
      <c r="B63" s="234">
        <v>0</v>
      </c>
      <c r="C63" s="234">
        <v>0</v>
      </c>
      <c r="D63" s="255" t="str">
        <f t="shared" si="1"/>
        <v/>
      </c>
    </row>
    <row r="64" ht="36" customHeight="1" spans="1:4">
      <c r="A64" s="233" t="s">
        <v>123</v>
      </c>
      <c r="B64" s="234">
        <v>0</v>
      </c>
      <c r="C64" s="234">
        <v>0</v>
      </c>
      <c r="D64" s="255" t="str">
        <f t="shared" si="1"/>
        <v/>
      </c>
    </row>
    <row r="65" ht="36" customHeight="1" spans="1:4">
      <c r="A65" s="233" t="s">
        <v>124</v>
      </c>
      <c r="B65" s="234">
        <v>0</v>
      </c>
      <c r="C65" s="234">
        <v>0</v>
      </c>
      <c r="D65" s="255" t="str">
        <f t="shared" si="1"/>
        <v/>
      </c>
    </row>
    <row r="66" ht="36" customHeight="1" spans="1:4">
      <c r="A66" s="233" t="s">
        <v>125</v>
      </c>
      <c r="B66" s="234">
        <v>22</v>
      </c>
      <c r="C66" s="234">
        <v>0</v>
      </c>
      <c r="D66" s="255">
        <f t="shared" si="1"/>
        <v>-1</v>
      </c>
    </row>
    <row r="67" ht="36" customHeight="1" spans="1:4">
      <c r="A67" s="233" t="s">
        <v>126</v>
      </c>
      <c r="B67" s="234">
        <v>0</v>
      </c>
      <c r="C67" s="234">
        <v>0</v>
      </c>
      <c r="D67" s="255" t="str">
        <f t="shared" si="1"/>
        <v/>
      </c>
    </row>
    <row r="68" ht="36" customHeight="1" spans="1:4">
      <c r="A68" s="233" t="s">
        <v>93</v>
      </c>
      <c r="B68" s="234">
        <v>0</v>
      </c>
      <c r="C68" s="234">
        <v>10</v>
      </c>
      <c r="D68" s="255" t="str">
        <f t="shared" si="1"/>
        <v/>
      </c>
    </row>
    <row r="69" ht="36" customHeight="1" spans="1:4">
      <c r="A69" s="233" t="s">
        <v>127</v>
      </c>
      <c r="B69" s="234">
        <v>100</v>
      </c>
      <c r="C69" s="234">
        <v>0</v>
      </c>
      <c r="D69" s="255">
        <f t="shared" si="1"/>
        <v>-1</v>
      </c>
    </row>
    <row r="70" ht="36" customHeight="1" spans="1:4">
      <c r="A70" s="230" t="s">
        <v>128</v>
      </c>
      <c r="B70" s="237">
        <f>SUM(B71:B82)</f>
        <v>235</v>
      </c>
      <c r="C70" s="237">
        <f>SUM(C71:C82)</f>
        <v>200</v>
      </c>
      <c r="D70" s="255">
        <f t="shared" si="1"/>
        <v>-0.149</v>
      </c>
    </row>
    <row r="71" ht="36" customHeight="1" spans="1:4">
      <c r="A71" s="233" t="s">
        <v>84</v>
      </c>
      <c r="B71" s="234">
        <v>185</v>
      </c>
      <c r="C71" s="234">
        <v>180</v>
      </c>
      <c r="D71" s="255">
        <f t="shared" si="1"/>
        <v>-0.027</v>
      </c>
    </row>
    <row r="72" ht="36" customHeight="1" spans="1:4">
      <c r="A72" s="233" t="s">
        <v>85</v>
      </c>
      <c r="B72" s="234">
        <v>50</v>
      </c>
      <c r="C72" s="234">
        <v>20</v>
      </c>
      <c r="D72" s="255">
        <f t="shared" si="1"/>
        <v>-0.6</v>
      </c>
    </row>
    <row r="73" ht="36" customHeight="1" spans="1:4">
      <c r="A73" s="233" t="s">
        <v>86</v>
      </c>
      <c r="B73" s="234">
        <v>0</v>
      </c>
      <c r="C73" s="234">
        <v>0</v>
      </c>
      <c r="D73" s="255" t="str">
        <f t="shared" si="1"/>
        <v/>
      </c>
    </row>
    <row r="74" ht="36" customHeight="1" spans="1:4">
      <c r="A74" s="233" t="s">
        <v>129</v>
      </c>
      <c r="B74" s="234">
        <v>0</v>
      </c>
      <c r="C74" s="234">
        <v>0</v>
      </c>
      <c r="D74" s="255" t="str">
        <f t="shared" si="1"/>
        <v/>
      </c>
    </row>
    <row r="75" ht="36" customHeight="1" spans="1:4">
      <c r="A75" s="233" t="s">
        <v>130</v>
      </c>
      <c r="B75" s="234">
        <v>0</v>
      </c>
      <c r="C75" s="234">
        <v>0</v>
      </c>
      <c r="D75" s="255" t="str">
        <f t="shared" ref="D75:D138" si="2">IF(B75&gt;0,C75/B75-1,IF(B75&lt;0,-(C75/B75-1),""))</f>
        <v/>
      </c>
    </row>
    <row r="76" ht="36" customHeight="1" spans="1:4">
      <c r="A76" s="233" t="s">
        <v>131</v>
      </c>
      <c r="B76" s="234">
        <v>0</v>
      </c>
      <c r="C76" s="234">
        <v>0</v>
      </c>
      <c r="D76" s="255" t="str">
        <f t="shared" si="2"/>
        <v/>
      </c>
    </row>
    <row r="77" ht="36" customHeight="1" spans="1:4">
      <c r="A77" s="233" t="s">
        <v>132</v>
      </c>
      <c r="B77" s="234">
        <v>0</v>
      </c>
      <c r="C77" s="234">
        <v>0</v>
      </c>
      <c r="D77" s="255" t="str">
        <f t="shared" si="2"/>
        <v/>
      </c>
    </row>
    <row r="78" ht="36" customHeight="1" spans="1:4">
      <c r="A78" s="233" t="s">
        <v>133</v>
      </c>
      <c r="B78" s="234">
        <v>0</v>
      </c>
      <c r="C78" s="234">
        <v>0</v>
      </c>
      <c r="D78" s="255" t="str">
        <f t="shared" si="2"/>
        <v/>
      </c>
    </row>
    <row r="79" ht="36" customHeight="1" spans="1:4">
      <c r="A79" s="233" t="s">
        <v>125</v>
      </c>
      <c r="B79" s="234">
        <v>0</v>
      </c>
      <c r="C79" s="234">
        <v>0</v>
      </c>
      <c r="D79" s="255" t="str">
        <f t="shared" si="2"/>
        <v/>
      </c>
    </row>
    <row r="80" ht="36" customHeight="1" spans="1:4">
      <c r="A80" s="233" t="s">
        <v>134</v>
      </c>
      <c r="B80" s="234">
        <v>0</v>
      </c>
      <c r="C80" s="234">
        <v>0</v>
      </c>
      <c r="D80" s="255" t="str">
        <f t="shared" si="2"/>
        <v/>
      </c>
    </row>
    <row r="81" ht="36" customHeight="1" spans="1:4">
      <c r="A81" s="233" t="s">
        <v>93</v>
      </c>
      <c r="B81" s="234"/>
      <c r="C81" s="234"/>
      <c r="D81" s="255" t="str">
        <f t="shared" si="2"/>
        <v/>
      </c>
    </row>
    <row r="82" ht="36" customHeight="1" spans="1:4">
      <c r="A82" s="233" t="s">
        <v>135</v>
      </c>
      <c r="B82" s="234">
        <v>0</v>
      </c>
      <c r="C82" s="234">
        <v>0</v>
      </c>
      <c r="D82" s="255" t="str">
        <f t="shared" si="2"/>
        <v/>
      </c>
    </row>
    <row r="83" ht="36" customHeight="1" spans="1:4">
      <c r="A83" s="230" t="s">
        <v>136</v>
      </c>
      <c r="B83" s="237">
        <f>SUM(B84:B91)</f>
        <v>170</v>
      </c>
      <c r="C83" s="237">
        <f>SUM(C84:C91)</f>
        <v>120</v>
      </c>
      <c r="D83" s="255">
        <f t="shared" si="2"/>
        <v>-0.294</v>
      </c>
    </row>
    <row r="84" ht="36" customHeight="1" spans="1:4">
      <c r="A84" s="233" t="s">
        <v>84</v>
      </c>
      <c r="B84" s="234">
        <v>30</v>
      </c>
      <c r="C84" s="234">
        <v>0</v>
      </c>
      <c r="D84" s="255">
        <f t="shared" si="2"/>
        <v>-1</v>
      </c>
    </row>
    <row r="85" ht="36" customHeight="1" spans="1:4">
      <c r="A85" s="233" t="s">
        <v>85</v>
      </c>
      <c r="B85" s="234">
        <v>0</v>
      </c>
      <c r="C85" s="234">
        <v>0</v>
      </c>
      <c r="D85" s="255" t="str">
        <f t="shared" si="2"/>
        <v/>
      </c>
    </row>
    <row r="86" ht="36" customHeight="1" spans="1:4">
      <c r="A86" s="233" t="s">
        <v>86</v>
      </c>
      <c r="B86" s="234">
        <v>0</v>
      </c>
      <c r="C86" s="234">
        <v>0</v>
      </c>
      <c r="D86" s="255" t="str">
        <f t="shared" si="2"/>
        <v/>
      </c>
    </row>
    <row r="87" ht="36" customHeight="1" spans="1:4">
      <c r="A87" s="233" t="s">
        <v>137</v>
      </c>
      <c r="B87" s="234">
        <v>135</v>
      </c>
      <c r="C87" s="234">
        <v>115</v>
      </c>
      <c r="D87" s="255">
        <f t="shared" si="2"/>
        <v>-0.148</v>
      </c>
    </row>
    <row r="88" ht="36" customHeight="1" spans="1:4">
      <c r="A88" s="233" t="s">
        <v>138</v>
      </c>
      <c r="B88" s="234">
        <v>0</v>
      </c>
      <c r="C88" s="234">
        <v>0</v>
      </c>
      <c r="D88" s="255" t="str">
        <f t="shared" si="2"/>
        <v/>
      </c>
    </row>
    <row r="89" ht="36" customHeight="1" spans="1:4">
      <c r="A89" s="233" t="s">
        <v>125</v>
      </c>
      <c r="B89" s="234">
        <v>5</v>
      </c>
      <c r="C89" s="234">
        <v>5</v>
      </c>
      <c r="D89" s="255">
        <f t="shared" si="2"/>
        <v>0</v>
      </c>
    </row>
    <row r="90" ht="36" customHeight="1" spans="1:4">
      <c r="A90" s="233" t="s">
        <v>93</v>
      </c>
      <c r="B90" s="234">
        <v>0</v>
      </c>
      <c r="C90" s="234">
        <v>0</v>
      </c>
      <c r="D90" s="255" t="str">
        <f t="shared" si="2"/>
        <v/>
      </c>
    </row>
    <row r="91" ht="36" customHeight="1" spans="1:4">
      <c r="A91" s="233" t="s">
        <v>139</v>
      </c>
      <c r="B91" s="234">
        <v>0</v>
      </c>
      <c r="C91" s="234">
        <v>0</v>
      </c>
      <c r="D91" s="255" t="str">
        <f t="shared" si="2"/>
        <v/>
      </c>
    </row>
    <row r="92" ht="36" customHeight="1" spans="1:4">
      <c r="A92" s="230" t="s">
        <v>140</v>
      </c>
      <c r="B92" s="237">
        <f>SUM(B93:B104)</f>
        <v>0</v>
      </c>
      <c r="C92" s="237">
        <f>SUM(C93:C104)</f>
        <v>0</v>
      </c>
      <c r="D92" s="255" t="str">
        <f t="shared" si="2"/>
        <v/>
      </c>
    </row>
    <row r="93" ht="36" customHeight="1" spans="1:4">
      <c r="A93" s="233" t="s">
        <v>84</v>
      </c>
      <c r="B93" s="234">
        <v>0</v>
      </c>
      <c r="C93" s="234">
        <v>0</v>
      </c>
      <c r="D93" s="255" t="str">
        <f t="shared" si="2"/>
        <v/>
      </c>
    </row>
    <row r="94" ht="36" customHeight="1" spans="1:4">
      <c r="A94" s="233" t="s">
        <v>85</v>
      </c>
      <c r="B94" s="234">
        <v>0</v>
      </c>
      <c r="C94" s="234">
        <v>0</v>
      </c>
      <c r="D94" s="255" t="str">
        <f t="shared" si="2"/>
        <v/>
      </c>
    </row>
    <row r="95" ht="36" customHeight="1" spans="1:4">
      <c r="A95" s="233" t="s">
        <v>86</v>
      </c>
      <c r="B95" s="234">
        <v>0</v>
      </c>
      <c r="C95" s="234">
        <v>0</v>
      </c>
      <c r="D95" s="255" t="str">
        <f t="shared" si="2"/>
        <v/>
      </c>
    </row>
    <row r="96" ht="36" customHeight="1" spans="1:4">
      <c r="A96" s="233" t="s">
        <v>141</v>
      </c>
      <c r="B96" s="234"/>
      <c r="C96" s="234"/>
      <c r="D96" s="255" t="str">
        <f t="shared" si="2"/>
        <v/>
      </c>
    </row>
    <row r="97" ht="36" customHeight="1" spans="1:4">
      <c r="A97" s="233" t="s">
        <v>142</v>
      </c>
      <c r="B97" s="234">
        <v>0</v>
      </c>
      <c r="C97" s="234">
        <v>0</v>
      </c>
      <c r="D97" s="255" t="str">
        <f t="shared" si="2"/>
        <v/>
      </c>
    </row>
    <row r="98" ht="36" customHeight="1" spans="1:4">
      <c r="A98" s="233" t="s">
        <v>125</v>
      </c>
      <c r="B98" s="234">
        <v>0</v>
      </c>
      <c r="C98" s="234">
        <v>0</v>
      </c>
      <c r="D98" s="255" t="str">
        <f t="shared" si="2"/>
        <v/>
      </c>
    </row>
    <row r="99" ht="36" customHeight="1" spans="1:4">
      <c r="A99" s="233" t="s">
        <v>143</v>
      </c>
      <c r="B99" s="234">
        <v>0</v>
      </c>
      <c r="C99" s="234">
        <v>0</v>
      </c>
      <c r="D99" s="255" t="str">
        <f t="shared" si="2"/>
        <v/>
      </c>
    </row>
    <row r="100" ht="36" customHeight="1" spans="1:4">
      <c r="A100" s="233" t="s">
        <v>144</v>
      </c>
      <c r="B100" s="234">
        <v>0</v>
      </c>
      <c r="C100" s="234">
        <v>0</v>
      </c>
      <c r="D100" s="255" t="str">
        <f t="shared" si="2"/>
        <v/>
      </c>
    </row>
    <row r="101" ht="36" customHeight="1" spans="1:4">
      <c r="A101" s="233" t="s">
        <v>145</v>
      </c>
      <c r="B101" s="234">
        <v>0</v>
      </c>
      <c r="C101" s="234">
        <v>0</v>
      </c>
      <c r="D101" s="255" t="str">
        <f t="shared" si="2"/>
        <v/>
      </c>
    </row>
    <row r="102" ht="36" customHeight="1" spans="1:4">
      <c r="A102" s="233" t="s">
        <v>146</v>
      </c>
      <c r="B102" s="234">
        <v>0</v>
      </c>
      <c r="C102" s="234">
        <v>0</v>
      </c>
      <c r="D102" s="255" t="str">
        <f t="shared" si="2"/>
        <v/>
      </c>
    </row>
    <row r="103" ht="36" customHeight="1" spans="1:4">
      <c r="A103" s="233" t="s">
        <v>93</v>
      </c>
      <c r="B103" s="234">
        <v>0</v>
      </c>
      <c r="C103" s="234">
        <v>0</v>
      </c>
      <c r="D103" s="255" t="str">
        <f t="shared" si="2"/>
        <v/>
      </c>
    </row>
    <row r="104" ht="36" customHeight="1" spans="1:4">
      <c r="A104" s="233" t="s">
        <v>147</v>
      </c>
      <c r="B104" s="234"/>
      <c r="C104" s="234"/>
      <c r="D104" s="255" t="str">
        <f t="shared" si="2"/>
        <v/>
      </c>
    </row>
    <row r="105" ht="36" customHeight="1" spans="1:4">
      <c r="A105" s="230" t="s">
        <v>148</v>
      </c>
      <c r="B105" s="237">
        <f>SUM(B106:B114)</f>
        <v>0</v>
      </c>
      <c r="C105" s="237">
        <f>SUM(C106:C114)</f>
        <v>0</v>
      </c>
      <c r="D105" s="255" t="str">
        <f t="shared" si="2"/>
        <v/>
      </c>
    </row>
    <row r="106" ht="36" customHeight="1" spans="1:4">
      <c r="A106" s="233" t="s">
        <v>84</v>
      </c>
      <c r="B106" s="234"/>
      <c r="C106" s="234"/>
      <c r="D106" s="255" t="str">
        <f t="shared" si="2"/>
        <v/>
      </c>
    </row>
    <row r="107" ht="36" customHeight="1" spans="1:4">
      <c r="A107" s="233" t="s">
        <v>85</v>
      </c>
      <c r="B107" s="234">
        <v>0</v>
      </c>
      <c r="C107" s="234">
        <v>0</v>
      </c>
      <c r="D107" s="255" t="str">
        <f t="shared" si="2"/>
        <v/>
      </c>
    </row>
    <row r="108" ht="36" customHeight="1" spans="1:4">
      <c r="A108" s="233" t="s">
        <v>86</v>
      </c>
      <c r="B108" s="234">
        <v>0</v>
      </c>
      <c r="C108" s="234">
        <v>0</v>
      </c>
      <c r="D108" s="255" t="str">
        <f t="shared" si="2"/>
        <v/>
      </c>
    </row>
    <row r="109" ht="36" customHeight="1" spans="1:4">
      <c r="A109" s="233" t="s">
        <v>149</v>
      </c>
      <c r="B109" s="234">
        <v>0</v>
      </c>
      <c r="C109" s="234">
        <v>0</v>
      </c>
      <c r="D109" s="255" t="str">
        <f t="shared" si="2"/>
        <v/>
      </c>
    </row>
    <row r="110" ht="36" customHeight="1" spans="1:4">
      <c r="A110" s="233" t="s">
        <v>150</v>
      </c>
      <c r="B110" s="234">
        <v>0</v>
      </c>
      <c r="C110" s="234">
        <v>0</v>
      </c>
      <c r="D110" s="255" t="str">
        <f t="shared" si="2"/>
        <v/>
      </c>
    </row>
    <row r="111" ht="36" customHeight="1" spans="1:4">
      <c r="A111" s="233" t="s">
        <v>151</v>
      </c>
      <c r="B111" s="234">
        <v>0</v>
      </c>
      <c r="C111" s="234">
        <v>0</v>
      </c>
      <c r="D111" s="255" t="str">
        <f t="shared" si="2"/>
        <v/>
      </c>
    </row>
    <row r="112" ht="36" customHeight="1" spans="1:4">
      <c r="A112" s="233" t="s">
        <v>152</v>
      </c>
      <c r="B112" s="234"/>
      <c r="C112" s="234"/>
      <c r="D112" s="255" t="str">
        <f t="shared" si="2"/>
        <v/>
      </c>
    </row>
    <row r="113" ht="36" customHeight="1" spans="1:4">
      <c r="A113" s="233" t="s">
        <v>93</v>
      </c>
      <c r="B113" s="234"/>
      <c r="C113" s="234"/>
      <c r="D113" s="255" t="str">
        <f t="shared" si="2"/>
        <v/>
      </c>
    </row>
    <row r="114" ht="36" customHeight="1" spans="1:4">
      <c r="A114" s="233" t="s">
        <v>153</v>
      </c>
      <c r="B114" s="234"/>
      <c r="C114" s="234"/>
      <c r="D114" s="255" t="str">
        <f t="shared" si="2"/>
        <v/>
      </c>
    </row>
    <row r="115" ht="36" customHeight="1" spans="1:4">
      <c r="A115" s="230" t="s">
        <v>154</v>
      </c>
      <c r="B115" s="237">
        <f>SUM(B116:B123)</f>
        <v>1520</v>
      </c>
      <c r="C115" s="237">
        <f>SUM(C116:C123)</f>
        <v>1230</v>
      </c>
      <c r="D115" s="255">
        <f t="shared" si="2"/>
        <v>-0.191</v>
      </c>
    </row>
    <row r="116" ht="36" customHeight="1" spans="1:4">
      <c r="A116" s="233" t="s">
        <v>84</v>
      </c>
      <c r="B116" s="234">
        <v>1350</v>
      </c>
      <c r="C116" s="234">
        <v>1131</v>
      </c>
      <c r="D116" s="255">
        <f t="shared" si="2"/>
        <v>-0.162</v>
      </c>
    </row>
    <row r="117" ht="36" customHeight="1" spans="1:4">
      <c r="A117" s="233" t="s">
        <v>85</v>
      </c>
      <c r="B117" s="234">
        <v>140</v>
      </c>
      <c r="C117" s="234">
        <v>69</v>
      </c>
      <c r="D117" s="255">
        <f t="shared" si="2"/>
        <v>-0.507</v>
      </c>
    </row>
    <row r="118" ht="36" customHeight="1" spans="1:4">
      <c r="A118" s="233" t="s">
        <v>86</v>
      </c>
      <c r="B118" s="234">
        <v>0</v>
      </c>
      <c r="C118" s="234">
        <v>0</v>
      </c>
      <c r="D118" s="255" t="str">
        <f t="shared" si="2"/>
        <v/>
      </c>
    </row>
    <row r="119" ht="36" customHeight="1" spans="1:4">
      <c r="A119" s="233" t="s">
        <v>155</v>
      </c>
      <c r="B119" s="234">
        <v>30</v>
      </c>
      <c r="C119" s="234">
        <v>30</v>
      </c>
      <c r="D119" s="255">
        <f t="shared" si="2"/>
        <v>0</v>
      </c>
    </row>
    <row r="120" ht="36" customHeight="1" spans="1:4">
      <c r="A120" s="233" t="s">
        <v>156</v>
      </c>
      <c r="B120" s="234">
        <v>0</v>
      </c>
      <c r="C120" s="234">
        <v>0</v>
      </c>
      <c r="D120" s="255" t="str">
        <f t="shared" si="2"/>
        <v/>
      </c>
    </row>
    <row r="121" ht="36" customHeight="1" spans="1:4">
      <c r="A121" s="233" t="s">
        <v>157</v>
      </c>
      <c r="B121" s="234">
        <v>0</v>
      </c>
      <c r="C121" s="234">
        <v>0</v>
      </c>
      <c r="D121" s="255" t="str">
        <f t="shared" si="2"/>
        <v/>
      </c>
    </row>
    <row r="122" ht="36" customHeight="1" spans="1:4">
      <c r="A122" s="233" t="s">
        <v>93</v>
      </c>
      <c r="B122" s="234">
        <v>0</v>
      </c>
      <c r="C122" s="234">
        <v>0</v>
      </c>
      <c r="D122" s="255" t="str">
        <f t="shared" si="2"/>
        <v/>
      </c>
    </row>
    <row r="123" ht="36" customHeight="1" spans="1:4">
      <c r="A123" s="233" t="s">
        <v>158</v>
      </c>
      <c r="B123" s="234">
        <v>0</v>
      </c>
      <c r="C123" s="234">
        <v>0</v>
      </c>
      <c r="D123" s="255" t="str">
        <f t="shared" si="2"/>
        <v/>
      </c>
    </row>
    <row r="124" ht="36" customHeight="1" spans="1:4">
      <c r="A124" s="230" t="s">
        <v>159</v>
      </c>
      <c r="B124" s="237">
        <f>SUM(B125:B134)</f>
        <v>292</v>
      </c>
      <c r="C124" s="237">
        <f>SUM(C125:C134)</f>
        <v>234</v>
      </c>
      <c r="D124" s="255">
        <f t="shared" si="2"/>
        <v>-0.199</v>
      </c>
    </row>
    <row r="125" ht="36" customHeight="1" spans="1:4">
      <c r="A125" s="233" t="s">
        <v>84</v>
      </c>
      <c r="B125" s="234">
        <v>137</v>
      </c>
      <c r="C125" s="234">
        <v>114</v>
      </c>
      <c r="D125" s="255">
        <f t="shared" si="2"/>
        <v>-0.168</v>
      </c>
    </row>
    <row r="126" ht="36" customHeight="1" spans="1:4">
      <c r="A126" s="233" t="s">
        <v>85</v>
      </c>
      <c r="B126" s="234">
        <v>35</v>
      </c>
      <c r="C126" s="234">
        <v>50</v>
      </c>
      <c r="D126" s="255">
        <f t="shared" si="2"/>
        <v>0.429</v>
      </c>
    </row>
    <row r="127" ht="36" customHeight="1" spans="1:4">
      <c r="A127" s="233" t="s">
        <v>86</v>
      </c>
      <c r="B127" s="234">
        <v>0</v>
      </c>
      <c r="C127" s="234">
        <v>0</v>
      </c>
      <c r="D127" s="255" t="str">
        <f t="shared" si="2"/>
        <v/>
      </c>
    </row>
    <row r="128" ht="36" customHeight="1" spans="1:4">
      <c r="A128" s="233" t="s">
        <v>160</v>
      </c>
      <c r="B128" s="234">
        <v>5</v>
      </c>
      <c r="C128" s="234">
        <v>0</v>
      </c>
      <c r="D128" s="255">
        <f t="shared" si="2"/>
        <v>-1</v>
      </c>
    </row>
    <row r="129" ht="36" customHeight="1" spans="1:4">
      <c r="A129" s="233" t="s">
        <v>161</v>
      </c>
      <c r="B129" s="234">
        <v>0</v>
      </c>
      <c r="C129" s="234">
        <v>0</v>
      </c>
      <c r="D129" s="255" t="str">
        <f t="shared" si="2"/>
        <v/>
      </c>
    </row>
    <row r="130" ht="36" customHeight="1" spans="1:4">
      <c r="A130" s="233" t="s">
        <v>162</v>
      </c>
      <c r="B130" s="234">
        <v>0</v>
      </c>
      <c r="C130" s="234">
        <v>0</v>
      </c>
      <c r="D130" s="255" t="str">
        <f t="shared" si="2"/>
        <v/>
      </c>
    </row>
    <row r="131" ht="36" customHeight="1" spans="1:4">
      <c r="A131" s="233" t="s">
        <v>163</v>
      </c>
      <c r="B131" s="234">
        <v>0</v>
      </c>
      <c r="C131" s="234">
        <v>0</v>
      </c>
      <c r="D131" s="255" t="str">
        <f t="shared" si="2"/>
        <v/>
      </c>
    </row>
    <row r="132" ht="36" customHeight="1" spans="1:4">
      <c r="A132" s="233" t="s">
        <v>164</v>
      </c>
      <c r="B132" s="234">
        <v>60</v>
      </c>
      <c r="C132" s="234">
        <v>70</v>
      </c>
      <c r="D132" s="255">
        <f t="shared" si="2"/>
        <v>0.167</v>
      </c>
    </row>
    <row r="133" ht="36" customHeight="1" spans="1:4">
      <c r="A133" s="233" t="s">
        <v>93</v>
      </c>
      <c r="B133" s="234">
        <v>0</v>
      </c>
      <c r="C133" s="234">
        <v>0</v>
      </c>
      <c r="D133" s="255" t="str">
        <f t="shared" si="2"/>
        <v/>
      </c>
    </row>
    <row r="134" ht="36" customHeight="1" spans="1:4">
      <c r="A134" s="233" t="s">
        <v>165</v>
      </c>
      <c r="B134" s="234">
        <v>55</v>
      </c>
      <c r="C134" s="234">
        <v>0</v>
      </c>
      <c r="D134" s="255">
        <f t="shared" si="2"/>
        <v>-1</v>
      </c>
    </row>
    <row r="135" ht="36" customHeight="1" spans="1:4">
      <c r="A135" s="230" t="s">
        <v>166</v>
      </c>
      <c r="B135" s="237">
        <f>SUM(B136:B147)</f>
        <v>0</v>
      </c>
      <c r="C135" s="237">
        <f>SUM(C136:C147)</f>
        <v>0</v>
      </c>
      <c r="D135" s="255" t="str">
        <f t="shared" si="2"/>
        <v/>
      </c>
    </row>
    <row r="136" ht="36" customHeight="1" spans="1:4">
      <c r="A136" s="233" t="s">
        <v>84</v>
      </c>
      <c r="B136" s="234">
        <v>0</v>
      </c>
      <c r="C136" s="234">
        <v>0</v>
      </c>
      <c r="D136" s="255" t="str">
        <f t="shared" si="2"/>
        <v/>
      </c>
    </row>
    <row r="137" ht="36" customHeight="1" spans="1:4">
      <c r="A137" s="233" t="s">
        <v>85</v>
      </c>
      <c r="B137" s="234">
        <v>0</v>
      </c>
      <c r="C137" s="234">
        <v>0</v>
      </c>
      <c r="D137" s="255" t="str">
        <f t="shared" si="2"/>
        <v/>
      </c>
    </row>
    <row r="138" ht="36" customHeight="1" spans="1:4">
      <c r="A138" s="233" t="s">
        <v>86</v>
      </c>
      <c r="B138" s="234">
        <v>0</v>
      </c>
      <c r="C138" s="234">
        <v>0</v>
      </c>
      <c r="D138" s="255" t="str">
        <f t="shared" si="2"/>
        <v/>
      </c>
    </row>
    <row r="139" ht="36" customHeight="1" spans="1:4">
      <c r="A139" s="233" t="s">
        <v>167</v>
      </c>
      <c r="B139" s="234">
        <v>0</v>
      </c>
      <c r="C139" s="234">
        <v>0</v>
      </c>
      <c r="D139" s="255" t="str">
        <f t="shared" ref="D139:D202" si="3">IF(B139&gt;0,C139/B139-1,IF(B139&lt;0,-(C139/B139-1),""))</f>
        <v/>
      </c>
    </row>
    <row r="140" ht="36" customHeight="1" spans="1:4">
      <c r="A140" s="233" t="s">
        <v>168</v>
      </c>
      <c r="B140" s="234">
        <v>0</v>
      </c>
      <c r="C140" s="234">
        <v>0</v>
      </c>
      <c r="D140" s="255" t="str">
        <f t="shared" si="3"/>
        <v/>
      </c>
    </row>
    <row r="141" ht="36" customHeight="1" spans="1:4">
      <c r="A141" s="233" t="s">
        <v>169</v>
      </c>
      <c r="B141" s="234">
        <v>0</v>
      </c>
      <c r="C141" s="234">
        <v>0</v>
      </c>
      <c r="D141" s="255" t="str">
        <f t="shared" si="3"/>
        <v/>
      </c>
    </row>
    <row r="142" ht="36" customHeight="1" spans="1:4">
      <c r="A142" s="233" t="s">
        <v>170</v>
      </c>
      <c r="B142" s="234">
        <v>0</v>
      </c>
      <c r="C142" s="234">
        <v>0</v>
      </c>
      <c r="D142" s="255" t="str">
        <f t="shared" si="3"/>
        <v/>
      </c>
    </row>
    <row r="143" ht="36" customHeight="1" spans="1:4">
      <c r="A143" s="233" t="s">
        <v>171</v>
      </c>
      <c r="B143" s="234">
        <v>0</v>
      </c>
      <c r="C143" s="234">
        <v>0</v>
      </c>
      <c r="D143" s="255" t="str">
        <f t="shared" si="3"/>
        <v/>
      </c>
    </row>
    <row r="144" ht="36" customHeight="1" spans="1:4">
      <c r="A144" s="233" t="s">
        <v>172</v>
      </c>
      <c r="B144" s="234">
        <v>0</v>
      </c>
      <c r="C144" s="234">
        <v>0</v>
      </c>
      <c r="D144" s="255" t="str">
        <f t="shared" si="3"/>
        <v/>
      </c>
    </row>
    <row r="145" ht="36" customHeight="1" spans="1:4">
      <c r="A145" s="233" t="s">
        <v>173</v>
      </c>
      <c r="B145" s="234">
        <v>0</v>
      </c>
      <c r="C145" s="234">
        <v>0</v>
      </c>
      <c r="D145" s="255" t="str">
        <f t="shared" si="3"/>
        <v/>
      </c>
    </row>
    <row r="146" ht="36" customHeight="1" spans="1:4">
      <c r="A146" s="233" t="s">
        <v>93</v>
      </c>
      <c r="B146" s="234">
        <v>0</v>
      </c>
      <c r="C146" s="234">
        <v>0</v>
      </c>
      <c r="D146" s="255" t="str">
        <f t="shared" si="3"/>
        <v/>
      </c>
    </row>
    <row r="147" ht="36" customHeight="1" spans="1:4">
      <c r="A147" s="233" t="s">
        <v>174</v>
      </c>
      <c r="B147" s="234">
        <v>0</v>
      </c>
      <c r="C147" s="234">
        <v>0</v>
      </c>
      <c r="D147" s="255" t="str">
        <f t="shared" si="3"/>
        <v/>
      </c>
    </row>
    <row r="148" ht="36" customHeight="1" spans="1:4">
      <c r="A148" s="230" t="s">
        <v>175</v>
      </c>
      <c r="B148" s="237">
        <f>SUM(B149:B154)</f>
        <v>220</v>
      </c>
      <c r="C148" s="237">
        <f>SUM(C149:C154)</f>
        <v>166</v>
      </c>
      <c r="D148" s="255">
        <f t="shared" si="3"/>
        <v>-0.245</v>
      </c>
    </row>
    <row r="149" ht="36" customHeight="1" spans="1:4">
      <c r="A149" s="233" t="s">
        <v>84</v>
      </c>
      <c r="B149" s="234">
        <v>160</v>
      </c>
      <c r="C149" s="234">
        <v>127</v>
      </c>
      <c r="D149" s="255">
        <f t="shared" si="3"/>
        <v>-0.206</v>
      </c>
    </row>
    <row r="150" ht="36" customHeight="1" spans="1:4">
      <c r="A150" s="233" t="s">
        <v>85</v>
      </c>
      <c r="B150" s="234">
        <v>15</v>
      </c>
      <c r="C150" s="234">
        <v>8</v>
      </c>
      <c r="D150" s="255">
        <f t="shared" si="3"/>
        <v>-0.467</v>
      </c>
    </row>
    <row r="151" ht="36" customHeight="1" spans="1:4">
      <c r="A151" s="233" t="s">
        <v>86</v>
      </c>
      <c r="B151" s="234">
        <v>0</v>
      </c>
      <c r="C151" s="234">
        <v>0</v>
      </c>
      <c r="D151" s="255" t="str">
        <f t="shared" si="3"/>
        <v/>
      </c>
    </row>
    <row r="152" ht="36" customHeight="1" spans="1:4">
      <c r="A152" s="233" t="s">
        <v>176</v>
      </c>
      <c r="B152" s="234">
        <v>35</v>
      </c>
      <c r="C152" s="234">
        <v>31</v>
      </c>
      <c r="D152" s="255">
        <f t="shared" si="3"/>
        <v>-0.114</v>
      </c>
    </row>
    <row r="153" ht="36" customHeight="1" spans="1:4">
      <c r="A153" s="233" t="s">
        <v>93</v>
      </c>
      <c r="B153" s="234">
        <v>0</v>
      </c>
      <c r="C153" s="234">
        <v>0</v>
      </c>
      <c r="D153" s="255" t="str">
        <f t="shared" si="3"/>
        <v/>
      </c>
    </row>
    <row r="154" ht="36" customHeight="1" spans="1:4">
      <c r="A154" s="233" t="s">
        <v>177</v>
      </c>
      <c r="B154" s="234">
        <v>10</v>
      </c>
      <c r="C154" s="234">
        <v>0</v>
      </c>
      <c r="D154" s="255">
        <f t="shared" si="3"/>
        <v>-1</v>
      </c>
    </row>
    <row r="155" ht="36" customHeight="1" spans="1:4">
      <c r="A155" s="230" t="s">
        <v>178</v>
      </c>
      <c r="B155" s="237">
        <f>SUM(B156:B162)</f>
        <v>0</v>
      </c>
      <c r="C155" s="237">
        <f>SUM(C156:C162)</f>
        <v>0</v>
      </c>
      <c r="D155" s="255" t="str">
        <f t="shared" si="3"/>
        <v/>
      </c>
    </row>
    <row r="156" ht="36" customHeight="1" spans="1:4">
      <c r="A156" s="233" t="s">
        <v>84</v>
      </c>
      <c r="B156" s="234"/>
      <c r="C156" s="234"/>
      <c r="D156" s="255" t="str">
        <f t="shared" si="3"/>
        <v/>
      </c>
    </row>
    <row r="157" ht="36" customHeight="1" spans="1:4">
      <c r="A157" s="233" t="s">
        <v>85</v>
      </c>
      <c r="B157" s="234">
        <v>0</v>
      </c>
      <c r="C157" s="234">
        <v>0</v>
      </c>
      <c r="D157" s="255" t="str">
        <f t="shared" si="3"/>
        <v/>
      </c>
    </row>
    <row r="158" ht="36" customHeight="1" spans="1:4">
      <c r="A158" s="233" t="s">
        <v>86</v>
      </c>
      <c r="B158" s="234"/>
      <c r="C158" s="234"/>
      <c r="D158" s="255" t="str">
        <f t="shared" si="3"/>
        <v/>
      </c>
    </row>
    <row r="159" ht="36" customHeight="1" spans="1:4">
      <c r="A159" s="233" t="s">
        <v>179</v>
      </c>
      <c r="B159" s="234">
        <v>0</v>
      </c>
      <c r="C159" s="234">
        <v>0</v>
      </c>
      <c r="D159" s="255" t="str">
        <f t="shared" si="3"/>
        <v/>
      </c>
    </row>
    <row r="160" ht="36" customHeight="1" spans="1:4">
      <c r="A160" s="233" t="s">
        <v>180</v>
      </c>
      <c r="B160" s="234"/>
      <c r="C160" s="234"/>
      <c r="D160" s="255" t="str">
        <f t="shared" si="3"/>
        <v/>
      </c>
    </row>
    <row r="161" ht="36" customHeight="1" spans="1:4">
      <c r="A161" s="233" t="s">
        <v>93</v>
      </c>
      <c r="B161" s="234"/>
      <c r="C161" s="234"/>
      <c r="D161" s="255" t="str">
        <f t="shared" si="3"/>
        <v/>
      </c>
    </row>
    <row r="162" ht="36" customHeight="1" spans="1:4">
      <c r="A162" s="233" t="s">
        <v>181</v>
      </c>
      <c r="B162" s="234">
        <v>0</v>
      </c>
      <c r="C162" s="234">
        <v>0</v>
      </c>
      <c r="D162" s="255" t="str">
        <f t="shared" si="3"/>
        <v/>
      </c>
    </row>
    <row r="163" ht="36" customHeight="1" spans="1:4">
      <c r="A163" s="230" t="s">
        <v>182</v>
      </c>
      <c r="B163" s="237">
        <f>SUM(B164:B168)</f>
        <v>125</v>
      </c>
      <c r="C163" s="237">
        <f>SUM(C164:C168)</f>
        <v>82</v>
      </c>
      <c r="D163" s="255">
        <f t="shared" si="3"/>
        <v>-0.344</v>
      </c>
    </row>
    <row r="164" ht="36" customHeight="1" spans="1:4">
      <c r="A164" s="233" t="s">
        <v>84</v>
      </c>
      <c r="B164" s="234">
        <v>105</v>
      </c>
      <c r="C164" s="234">
        <v>62</v>
      </c>
      <c r="D164" s="255">
        <f t="shared" si="3"/>
        <v>-0.41</v>
      </c>
    </row>
    <row r="165" ht="36" customHeight="1" spans="1:4">
      <c r="A165" s="233" t="s">
        <v>85</v>
      </c>
      <c r="B165" s="234">
        <v>15</v>
      </c>
      <c r="C165" s="234">
        <v>20</v>
      </c>
      <c r="D165" s="255">
        <f t="shared" si="3"/>
        <v>0.333</v>
      </c>
    </row>
    <row r="166" ht="36" customHeight="1" spans="1:4">
      <c r="A166" s="233" t="s">
        <v>86</v>
      </c>
      <c r="B166" s="234">
        <v>0</v>
      </c>
      <c r="C166" s="234">
        <v>0</v>
      </c>
      <c r="D166" s="255" t="str">
        <f t="shared" si="3"/>
        <v/>
      </c>
    </row>
    <row r="167" ht="36" customHeight="1" spans="1:4">
      <c r="A167" s="233" t="s">
        <v>183</v>
      </c>
      <c r="B167" s="234">
        <v>5</v>
      </c>
      <c r="C167" s="234">
        <v>0</v>
      </c>
      <c r="D167" s="255">
        <f t="shared" si="3"/>
        <v>-1</v>
      </c>
    </row>
    <row r="168" ht="36" customHeight="1" spans="1:4">
      <c r="A168" s="233" t="s">
        <v>184</v>
      </c>
      <c r="B168" s="234">
        <v>0</v>
      </c>
      <c r="C168" s="234">
        <v>0</v>
      </c>
      <c r="D168" s="255" t="str">
        <f t="shared" si="3"/>
        <v/>
      </c>
    </row>
    <row r="169" ht="36" customHeight="1" spans="1:4">
      <c r="A169" s="230" t="s">
        <v>185</v>
      </c>
      <c r="B169" s="237">
        <f>SUM(B170:B175)</f>
        <v>181</v>
      </c>
      <c r="C169" s="237">
        <f>SUM(C170:C175)</f>
        <v>157</v>
      </c>
      <c r="D169" s="255">
        <f t="shared" si="3"/>
        <v>-0.133</v>
      </c>
    </row>
    <row r="170" ht="36" customHeight="1" spans="1:4">
      <c r="A170" s="233" t="s">
        <v>84</v>
      </c>
      <c r="B170" s="234">
        <v>178</v>
      </c>
      <c r="C170" s="234">
        <v>152</v>
      </c>
      <c r="D170" s="255">
        <f t="shared" si="3"/>
        <v>-0.146</v>
      </c>
    </row>
    <row r="171" ht="36" customHeight="1" spans="1:4">
      <c r="A171" s="233" t="s">
        <v>85</v>
      </c>
      <c r="B171" s="234">
        <v>3</v>
      </c>
      <c r="C171" s="234">
        <v>5</v>
      </c>
      <c r="D171" s="255">
        <f t="shared" si="3"/>
        <v>0.667</v>
      </c>
    </row>
    <row r="172" ht="36" customHeight="1" spans="1:4">
      <c r="A172" s="233" t="s">
        <v>86</v>
      </c>
      <c r="B172" s="234">
        <v>0</v>
      </c>
      <c r="C172" s="234">
        <v>0</v>
      </c>
      <c r="D172" s="255" t="str">
        <f t="shared" si="3"/>
        <v/>
      </c>
    </row>
    <row r="173" ht="36" customHeight="1" spans="1:4">
      <c r="A173" s="233" t="s">
        <v>98</v>
      </c>
      <c r="B173" s="234">
        <v>0</v>
      </c>
      <c r="C173" s="234">
        <v>0</v>
      </c>
      <c r="D173" s="255" t="str">
        <f t="shared" si="3"/>
        <v/>
      </c>
    </row>
    <row r="174" ht="36" customHeight="1" spans="1:4">
      <c r="A174" s="233" t="s">
        <v>93</v>
      </c>
      <c r="B174" s="234">
        <v>0</v>
      </c>
      <c r="C174" s="234">
        <v>0</v>
      </c>
      <c r="D174" s="255" t="str">
        <f t="shared" si="3"/>
        <v/>
      </c>
    </row>
    <row r="175" ht="36" customHeight="1" spans="1:4">
      <c r="A175" s="233" t="s">
        <v>186</v>
      </c>
      <c r="B175" s="234">
        <v>0</v>
      </c>
      <c r="C175" s="234">
        <v>0</v>
      </c>
      <c r="D175" s="255" t="str">
        <f t="shared" si="3"/>
        <v/>
      </c>
    </row>
    <row r="176" ht="36" customHeight="1" spans="1:4">
      <c r="A176" s="230" t="s">
        <v>187</v>
      </c>
      <c r="B176" s="237">
        <f>SUM(B177:B182)</f>
        <v>580</v>
      </c>
      <c r="C176" s="237">
        <f>SUM(C177:C182)</f>
        <v>492</v>
      </c>
      <c r="D176" s="255">
        <f t="shared" si="3"/>
        <v>-0.152</v>
      </c>
    </row>
    <row r="177" ht="36" customHeight="1" spans="1:4">
      <c r="A177" s="233" t="s">
        <v>84</v>
      </c>
      <c r="B177" s="234">
        <v>470</v>
      </c>
      <c r="C177" s="234">
        <v>425</v>
      </c>
      <c r="D177" s="255">
        <f t="shared" si="3"/>
        <v>-0.096</v>
      </c>
    </row>
    <row r="178" ht="36" customHeight="1" spans="1:4">
      <c r="A178" s="233" t="s">
        <v>85</v>
      </c>
      <c r="B178" s="234">
        <v>55</v>
      </c>
      <c r="C178" s="234">
        <v>34</v>
      </c>
      <c r="D178" s="255">
        <f t="shared" si="3"/>
        <v>-0.382</v>
      </c>
    </row>
    <row r="179" ht="36" customHeight="1" spans="1:4">
      <c r="A179" s="233" t="s">
        <v>86</v>
      </c>
      <c r="B179" s="234">
        <v>0</v>
      </c>
      <c r="C179" s="234">
        <v>0</v>
      </c>
      <c r="D179" s="255" t="str">
        <f t="shared" si="3"/>
        <v/>
      </c>
    </row>
    <row r="180" ht="36" customHeight="1" spans="1:4">
      <c r="A180" s="233" t="s">
        <v>188</v>
      </c>
      <c r="B180" s="234">
        <v>0</v>
      </c>
      <c r="C180" s="234">
        <v>0</v>
      </c>
      <c r="D180" s="255" t="str">
        <f t="shared" si="3"/>
        <v/>
      </c>
    </row>
    <row r="181" ht="36" customHeight="1" spans="1:4">
      <c r="A181" s="233" t="s">
        <v>93</v>
      </c>
      <c r="B181" s="234">
        <v>0</v>
      </c>
      <c r="C181" s="234">
        <v>0</v>
      </c>
      <c r="D181" s="255" t="str">
        <f t="shared" si="3"/>
        <v/>
      </c>
    </row>
    <row r="182" ht="36" customHeight="1" spans="1:4">
      <c r="A182" s="233" t="s">
        <v>189</v>
      </c>
      <c r="B182" s="234">
        <v>55</v>
      </c>
      <c r="C182" s="234">
        <v>33</v>
      </c>
      <c r="D182" s="255">
        <f t="shared" si="3"/>
        <v>-0.4</v>
      </c>
    </row>
    <row r="183" ht="36" customHeight="1" spans="1:4">
      <c r="A183" s="230" t="s">
        <v>190</v>
      </c>
      <c r="B183" s="237">
        <f>SUM(B184:B189)</f>
        <v>2563</v>
      </c>
      <c r="C183" s="237">
        <f>SUM(C184:C189)</f>
        <v>2053</v>
      </c>
      <c r="D183" s="255">
        <f t="shared" si="3"/>
        <v>-0.199</v>
      </c>
    </row>
    <row r="184" ht="36" customHeight="1" spans="1:4">
      <c r="A184" s="233" t="s">
        <v>84</v>
      </c>
      <c r="B184" s="234">
        <v>2070</v>
      </c>
      <c r="C184" s="234">
        <v>1702</v>
      </c>
      <c r="D184" s="255">
        <f t="shared" si="3"/>
        <v>-0.178</v>
      </c>
    </row>
    <row r="185" ht="36" customHeight="1" spans="1:4">
      <c r="A185" s="233" t="s">
        <v>85</v>
      </c>
      <c r="B185" s="234">
        <v>480</v>
      </c>
      <c r="C185" s="234">
        <v>329</v>
      </c>
      <c r="D185" s="255">
        <f t="shared" si="3"/>
        <v>-0.315</v>
      </c>
    </row>
    <row r="186" ht="36" customHeight="1" spans="1:4">
      <c r="A186" s="233" t="s">
        <v>86</v>
      </c>
      <c r="B186" s="234">
        <v>0</v>
      </c>
      <c r="C186" s="234">
        <v>0</v>
      </c>
      <c r="D186" s="255" t="str">
        <f t="shared" si="3"/>
        <v/>
      </c>
    </row>
    <row r="187" ht="36" customHeight="1" spans="1:4">
      <c r="A187" s="233" t="s">
        <v>191</v>
      </c>
      <c r="B187" s="234">
        <v>0</v>
      </c>
      <c r="C187" s="234">
        <v>0</v>
      </c>
      <c r="D187" s="255" t="str">
        <f t="shared" si="3"/>
        <v/>
      </c>
    </row>
    <row r="188" ht="36" customHeight="1" spans="1:4">
      <c r="A188" s="233" t="s">
        <v>93</v>
      </c>
      <c r="B188" s="234">
        <v>13</v>
      </c>
      <c r="C188" s="234">
        <v>22</v>
      </c>
      <c r="D188" s="255">
        <f t="shared" si="3"/>
        <v>0.692</v>
      </c>
    </row>
    <row r="189" ht="36" customHeight="1" spans="1:4">
      <c r="A189" s="233" t="s">
        <v>192</v>
      </c>
      <c r="B189" s="234">
        <v>0</v>
      </c>
      <c r="C189" s="234">
        <v>0</v>
      </c>
      <c r="D189" s="255" t="str">
        <f t="shared" si="3"/>
        <v/>
      </c>
    </row>
    <row r="190" ht="36" customHeight="1" spans="1:4">
      <c r="A190" s="230" t="s">
        <v>193</v>
      </c>
      <c r="B190" s="237">
        <f>SUM(B191:B196)</f>
        <v>955</v>
      </c>
      <c r="C190" s="237">
        <f>SUM(C191:C196)</f>
        <v>733</v>
      </c>
      <c r="D190" s="255">
        <f t="shared" si="3"/>
        <v>-0.232</v>
      </c>
    </row>
    <row r="191" ht="36" customHeight="1" spans="1:4">
      <c r="A191" s="233" t="s">
        <v>84</v>
      </c>
      <c r="B191" s="234">
        <v>634</v>
      </c>
      <c r="C191" s="234">
        <v>462</v>
      </c>
      <c r="D191" s="255">
        <f t="shared" si="3"/>
        <v>-0.271</v>
      </c>
    </row>
    <row r="192" ht="36" customHeight="1" spans="1:4">
      <c r="A192" s="233" t="s">
        <v>85</v>
      </c>
      <c r="B192" s="234">
        <v>310</v>
      </c>
      <c r="C192" s="234">
        <v>215</v>
      </c>
      <c r="D192" s="255">
        <f t="shared" si="3"/>
        <v>-0.306</v>
      </c>
    </row>
    <row r="193" ht="36" customHeight="1" spans="1:4">
      <c r="A193" s="233" t="s">
        <v>86</v>
      </c>
      <c r="B193" s="234">
        <v>0</v>
      </c>
      <c r="C193" s="234">
        <v>0</v>
      </c>
      <c r="D193" s="255" t="str">
        <f t="shared" si="3"/>
        <v/>
      </c>
    </row>
    <row r="194" ht="36" customHeight="1" spans="1:4">
      <c r="A194" s="233" t="s">
        <v>194</v>
      </c>
      <c r="B194" s="234">
        <v>0</v>
      </c>
      <c r="C194" s="234">
        <v>0</v>
      </c>
      <c r="D194" s="255" t="str">
        <f t="shared" si="3"/>
        <v/>
      </c>
    </row>
    <row r="195" ht="36" customHeight="1" spans="1:4">
      <c r="A195" s="233" t="s">
        <v>93</v>
      </c>
      <c r="B195" s="234">
        <v>5</v>
      </c>
      <c r="C195" s="234">
        <v>56</v>
      </c>
      <c r="D195" s="255">
        <f t="shared" si="3"/>
        <v>10.2</v>
      </c>
    </row>
    <row r="196" ht="36" customHeight="1" spans="1:4">
      <c r="A196" s="233" t="s">
        <v>195</v>
      </c>
      <c r="B196" s="234">
        <v>6</v>
      </c>
      <c r="C196" s="234">
        <v>0</v>
      </c>
      <c r="D196" s="255">
        <f t="shared" si="3"/>
        <v>-1</v>
      </c>
    </row>
    <row r="197" ht="36" customHeight="1" spans="1:4">
      <c r="A197" s="230" t="s">
        <v>196</v>
      </c>
      <c r="B197" s="237">
        <f>SUM(B198:B203)</f>
        <v>368</v>
      </c>
      <c r="C197" s="237">
        <f>SUM(C198:C203)</f>
        <v>268</v>
      </c>
      <c r="D197" s="255">
        <f t="shared" si="3"/>
        <v>-0.272</v>
      </c>
    </row>
    <row r="198" ht="36" customHeight="1" spans="1:4">
      <c r="A198" s="233" t="s">
        <v>84</v>
      </c>
      <c r="B198" s="234">
        <v>200</v>
      </c>
      <c r="C198" s="234">
        <v>107</v>
      </c>
      <c r="D198" s="255">
        <f t="shared" si="3"/>
        <v>-0.465</v>
      </c>
    </row>
    <row r="199" ht="36" customHeight="1" spans="1:4">
      <c r="A199" s="233" t="s">
        <v>85</v>
      </c>
      <c r="B199" s="234">
        <v>128</v>
      </c>
      <c r="C199" s="234">
        <v>104</v>
      </c>
      <c r="D199" s="255">
        <f t="shared" si="3"/>
        <v>-0.188</v>
      </c>
    </row>
    <row r="200" ht="36" customHeight="1" spans="1:4">
      <c r="A200" s="233" t="s">
        <v>86</v>
      </c>
      <c r="B200" s="234">
        <v>0</v>
      </c>
      <c r="C200" s="234">
        <v>0</v>
      </c>
      <c r="D200" s="255" t="str">
        <f t="shared" si="3"/>
        <v/>
      </c>
    </row>
    <row r="201" ht="36" customHeight="1" spans="1:4">
      <c r="A201" s="233" t="s">
        <v>197</v>
      </c>
      <c r="B201" s="234">
        <v>0</v>
      </c>
      <c r="C201" s="234">
        <v>0</v>
      </c>
      <c r="D201" s="255" t="str">
        <f t="shared" si="3"/>
        <v/>
      </c>
    </row>
    <row r="202" ht="36" customHeight="1" spans="1:4">
      <c r="A202" s="233" t="s">
        <v>93</v>
      </c>
      <c r="B202" s="234">
        <v>40</v>
      </c>
      <c r="C202" s="234">
        <v>57</v>
      </c>
      <c r="D202" s="255">
        <f t="shared" si="3"/>
        <v>0.425</v>
      </c>
    </row>
    <row r="203" ht="36" customHeight="1" spans="1:4">
      <c r="A203" s="233" t="s">
        <v>198</v>
      </c>
      <c r="B203" s="234">
        <v>0</v>
      </c>
      <c r="C203" s="234">
        <v>0</v>
      </c>
      <c r="D203" s="255" t="str">
        <f t="shared" ref="D203:D257" si="4">IF(B203&gt;0,C203/B203-1,IF(B203&lt;0,-(C203/B203-1),""))</f>
        <v/>
      </c>
    </row>
    <row r="204" ht="36" customHeight="1" spans="1:4">
      <c r="A204" s="230" t="s">
        <v>199</v>
      </c>
      <c r="B204" s="237">
        <f>SUM(B205:B211)</f>
        <v>250</v>
      </c>
      <c r="C204" s="237">
        <f>SUM(C205:C211)</f>
        <v>133</v>
      </c>
      <c r="D204" s="255">
        <f t="shared" si="4"/>
        <v>-0.468</v>
      </c>
    </row>
    <row r="205" ht="36" customHeight="1" spans="1:4">
      <c r="A205" s="233" t="s">
        <v>84</v>
      </c>
      <c r="B205" s="234">
        <v>190</v>
      </c>
      <c r="C205" s="234">
        <v>110</v>
      </c>
      <c r="D205" s="255">
        <f t="shared" si="4"/>
        <v>-0.421</v>
      </c>
    </row>
    <row r="206" ht="36" customHeight="1" spans="1:4">
      <c r="A206" s="233" t="s">
        <v>85</v>
      </c>
      <c r="B206" s="234">
        <v>30</v>
      </c>
      <c r="C206" s="234">
        <v>13</v>
      </c>
      <c r="D206" s="255">
        <f t="shared" si="4"/>
        <v>-0.567</v>
      </c>
    </row>
    <row r="207" ht="36" customHeight="1" spans="1:4">
      <c r="A207" s="233" t="s">
        <v>86</v>
      </c>
      <c r="B207" s="234">
        <v>0</v>
      </c>
      <c r="C207" s="234">
        <v>0</v>
      </c>
      <c r="D207" s="255" t="str">
        <f t="shared" si="4"/>
        <v/>
      </c>
    </row>
    <row r="208" ht="36" customHeight="1" spans="1:4">
      <c r="A208" s="233" t="s">
        <v>200</v>
      </c>
      <c r="B208" s="234">
        <v>5</v>
      </c>
      <c r="C208" s="234">
        <v>0</v>
      </c>
      <c r="D208" s="255">
        <f t="shared" si="4"/>
        <v>-1</v>
      </c>
    </row>
    <row r="209" ht="36" customHeight="1" spans="1:4">
      <c r="A209" s="233" t="s">
        <v>201</v>
      </c>
      <c r="B209" s="234">
        <v>7</v>
      </c>
      <c r="C209" s="234">
        <v>5</v>
      </c>
      <c r="D209" s="255">
        <f t="shared" si="4"/>
        <v>-0.286</v>
      </c>
    </row>
    <row r="210" ht="36" customHeight="1" spans="1:4">
      <c r="A210" s="233" t="s">
        <v>93</v>
      </c>
      <c r="B210" s="234">
        <v>0</v>
      </c>
      <c r="C210" s="234">
        <v>0</v>
      </c>
      <c r="D210" s="255" t="str">
        <f t="shared" si="4"/>
        <v/>
      </c>
    </row>
    <row r="211" ht="36" customHeight="1" spans="1:4">
      <c r="A211" s="233" t="s">
        <v>202</v>
      </c>
      <c r="B211" s="234">
        <v>18</v>
      </c>
      <c r="C211" s="234">
        <v>5</v>
      </c>
      <c r="D211" s="255">
        <f t="shared" si="4"/>
        <v>-0.722</v>
      </c>
    </row>
    <row r="212" ht="36" customHeight="1" spans="1:4">
      <c r="A212" s="230" t="s">
        <v>203</v>
      </c>
      <c r="B212" s="237">
        <f>SUM(B213:B217)</f>
        <v>0</v>
      </c>
      <c r="C212" s="237">
        <f>SUM(C213:C217)</f>
        <v>0</v>
      </c>
      <c r="D212" s="255" t="str">
        <f t="shared" si="4"/>
        <v/>
      </c>
    </row>
    <row r="213" ht="36" customHeight="1" spans="1:4">
      <c r="A213" s="233" t="s">
        <v>84</v>
      </c>
      <c r="B213" s="234">
        <v>0</v>
      </c>
      <c r="C213" s="234">
        <v>0</v>
      </c>
      <c r="D213" s="255" t="str">
        <f t="shared" si="4"/>
        <v/>
      </c>
    </row>
    <row r="214" ht="36" customHeight="1" spans="1:4">
      <c r="A214" s="233" t="s">
        <v>85</v>
      </c>
      <c r="B214" s="234">
        <v>0</v>
      </c>
      <c r="C214" s="234">
        <v>0</v>
      </c>
      <c r="D214" s="255" t="str">
        <f t="shared" si="4"/>
        <v/>
      </c>
    </row>
    <row r="215" ht="36" customHeight="1" spans="1:4">
      <c r="A215" s="233" t="s">
        <v>86</v>
      </c>
      <c r="B215" s="234">
        <v>0</v>
      </c>
      <c r="C215" s="234">
        <v>0</v>
      </c>
      <c r="D215" s="255" t="str">
        <f t="shared" si="4"/>
        <v/>
      </c>
    </row>
    <row r="216" ht="36" customHeight="1" spans="1:4">
      <c r="A216" s="233" t="s">
        <v>93</v>
      </c>
      <c r="B216" s="234">
        <v>0</v>
      </c>
      <c r="C216" s="234">
        <v>0</v>
      </c>
      <c r="D216" s="255" t="str">
        <f t="shared" si="4"/>
        <v/>
      </c>
    </row>
    <row r="217" ht="36" customHeight="1" spans="1:4">
      <c r="A217" s="233" t="s">
        <v>204</v>
      </c>
      <c r="B217" s="234">
        <v>0</v>
      </c>
      <c r="C217" s="234">
        <v>0</v>
      </c>
      <c r="D217" s="255" t="str">
        <f t="shared" si="4"/>
        <v/>
      </c>
    </row>
    <row r="218" ht="36" customHeight="1" spans="1:4">
      <c r="A218" s="230" t="s">
        <v>205</v>
      </c>
      <c r="B218" s="237">
        <f>SUM(B219:B223)</f>
        <v>0</v>
      </c>
      <c r="C218" s="237">
        <f>SUM(C219:C223)</f>
        <v>0</v>
      </c>
      <c r="D218" s="255" t="str">
        <f t="shared" si="4"/>
        <v/>
      </c>
    </row>
    <row r="219" ht="36" customHeight="1" spans="1:4">
      <c r="A219" s="233" t="s">
        <v>84</v>
      </c>
      <c r="B219" s="234"/>
      <c r="C219" s="234"/>
      <c r="D219" s="255" t="str">
        <f t="shared" si="4"/>
        <v/>
      </c>
    </row>
    <row r="220" ht="36" customHeight="1" spans="1:4">
      <c r="A220" s="233" t="s">
        <v>85</v>
      </c>
      <c r="B220" s="234"/>
      <c r="C220" s="234"/>
      <c r="D220" s="255" t="str">
        <f t="shared" si="4"/>
        <v/>
      </c>
    </row>
    <row r="221" ht="36" customHeight="1" spans="1:4">
      <c r="A221" s="233" t="s">
        <v>86</v>
      </c>
      <c r="B221" s="234">
        <v>0</v>
      </c>
      <c r="C221" s="234">
        <v>0</v>
      </c>
      <c r="D221" s="255" t="str">
        <f t="shared" si="4"/>
        <v/>
      </c>
    </row>
    <row r="222" ht="36" customHeight="1" spans="1:4">
      <c r="A222" s="233" t="s">
        <v>93</v>
      </c>
      <c r="B222" s="234"/>
      <c r="C222" s="234"/>
      <c r="D222" s="255" t="str">
        <f t="shared" si="4"/>
        <v/>
      </c>
    </row>
    <row r="223" ht="36" customHeight="1" spans="1:4">
      <c r="A223" s="233" t="s">
        <v>206</v>
      </c>
      <c r="B223" s="234"/>
      <c r="C223" s="234"/>
      <c r="D223" s="255" t="str">
        <f t="shared" si="4"/>
        <v/>
      </c>
    </row>
    <row r="224" ht="36" customHeight="1" spans="1:4">
      <c r="A224" s="230" t="s">
        <v>207</v>
      </c>
      <c r="B224" s="237">
        <f>SUM(B225:B230)</f>
        <v>0</v>
      </c>
      <c r="C224" s="237">
        <f>SUM(C225:C230)</f>
        <v>0</v>
      </c>
      <c r="D224" s="255" t="str">
        <f t="shared" si="4"/>
        <v/>
      </c>
    </row>
    <row r="225" ht="36" customHeight="1" spans="1:4">
      <c r="A225" s="233" t="s">
        <v>84</v>
      </c>
      <c r="B225" s="234"/>
      <c r="C225" s="234"/>
      <c r="D225" s="255" t="str">
        <f t="shared" si="4"/>
        <v/>
      </c>
    </row>
    <row r="226" ht="36" customHeight="1" spans="1:4">
      <c r="A226" s="233" t="s">
        <v>85</v>
      </c>
      <c r="B226" s="234">
        <v>0</v>
      </c>
      <c r="C226" s="234">
        <v>0</v>
      </c>
      <c r="D226" s="255" t="str">
        <f t="shared" si="4"/>
        <v/>
      </c>
    </row>
    <row r="227" ht="36" customHeight="1" spans="1:4">
      <c r="A227" s="233" t="s">
        <v>86</v>
      </c>
      <c r="B227" s="234"/>
      <c r="C227" s="234"/>
      <c r="D227" s="255" t="str">
        <f t="shared" si="4"/>
        <v/>
      </c>
    </row>
    <row r="228" ht="36" customHeight="1" spans="1:4">
      <c r="A228" s="233" t="s">
        <v>208</v>
      </c>
      <c r="B228" s="234"/>
      <c r="C228" s="234"/>
      <c r="D228" s="255" t="str">
        <f t="shared" si="4"/>
        <v/>
      </c>
    </row>
    <row r="229" ht="36" customHeight="1" spans="1:4">
      <c r="A229" s="233" t="s">
        <v>93</v>
      </c>
      <c r="B229" s="234">
        <v>0</v>
      </c>
      <c r="C229" s="234">
        <v>0</v>
      </c>
      <c r="D229" s="255" t="str">
        <f t="shared" si="4"/>
        <v/>
      </c>
    </row>
    <row r="230" ht="36" customHeight="1" spans="1:4">
      <c r="A230" s="233" t="s">
        <v>209</v>
      </c>
      <c r="B230" s="234"/>
      <c r="C230" s="234"/>
      <c r="D230" s="255" t="str">
        <f t="shared" si="4"/>
        <v/>
      </c>
    </row>
    <row r="231" ht="36" customHeight="1" spans="1:4">
      <c r="A231" s="230" t="s">
        <v>210</v>
      </c>
      <c r="B231" s="237">
        <f>SUM(B232:B245)</f>
        <v>1120</v>
      </c>
      <c r="C231" s="237">
        <f>SUM(C232:C245)</f>
        <v>898</v>
      </c>
      <c r="D231" s="255">
        <f t="shared" si="4"/>
        <v>-0.198</v>
      </c>
    </row>
    <row r="232" ht="36" customHeight="1" spans="1:4">
      <c r="A232" s="233" t="s">
        <v>84</v>
      </c>
      <c r="B232" s="234">
        <v>970</v>
      </c>
      <c r="C232" s="234">
        <v>806</v>
      </c>
      <c r="D232" s="255">
        <f t="shared" si="4"/>
        <v>-0.169</v>
      </c>
    </row>
    <row r="233" ht="36" customHeight="1" spans="1:4">
      <c r="A233" s="233" t="s">
        <v>85</v>
      </c>
      <c r="B233" s="234">
        <v>60</v>
      </c>
      <c r="C233" s="234">
        <v>20</v>
      </c>
      <c r="D233" s="255">
        <f t="shared" si="4"/>
        <v>-0.667</v>
      </c>
    </row>
    <row r="234" ht="36" customHeight="1" spans="1:4">
      <c r="A234" s="233" t="s">
        <v>86</v>
      </c>
      <c r="B234" s="234">
        <v>0</v>
      </c>
      <c r="C234" s="234">
        <v>0</v>
      </c>
      <c r="D234" s="255" t="str">
        <f t="shared" si="4"/>
        <v/>
      </c>
    </row>
    <row r="235" ht="36" customHeight="1" spans="1:4">
      <c r="A235" s="233" t="s">
        <v>211</v>
      </c>
      <c r="B235" s="234">
        <v>15</v>
      </c>
      <c r="C235" s="234">
        <v>18</v>
      </c>
      <c r="D235" s="255">
        <f t="shared" si="4"/>
        <v>0.2</v>
      </c>
    </row>
    <row r="236" ht="36" customHeight="1" spans="1:4">
      <c r="A236" s="233" t="s">
        <v>212</v>
      </c>
      <c r="B236" s="234">
        <v>15</v>
      </c>
      <c r="C236" s="234">
        <v>5</v>
      </c>
      <c r="D236" s="255">
        <f t="shared" si="4"/>
        <v>-0.667</v>
      </c>
    </row>
    <row r="237" ht="36" customHeight="1" spans="1:4">
      <c r="A237" s="233" t="s">
        <v>125</v>
      </c>
      <c r="B237" s="234">
        <v>0</v>
      </c>
      <c r="C237" s="234">
        <v>0</v>
      </c>
      <c r="D237" s="255" t="str">
        <f t="shared" si="4"/>
        <v/>
      </c>
    </row>
    <row r="238" ht="36" customHeight="1" spans="1:4">
      <c r="A238" s="233" t="s">
        <v>213</v>
      </c>
      <c r="B238" s="234">
        <v>0</v>
      </c>
      <c r="C238" s="234">
        <v>0</v>
      </c>
      <c r="D238" s="255" t="str">
        <f t="shared" si="4"/>
        <v/>
      </c>
    </row>
    <row r="239" ht="36" customHeight="1" spans="1:4">
      <c r="A239" s="233" t="s">
        <v>214</v>
      </c>
      <c r="B239" s="234">
        <v>0</v>
      </c>
      <c r="C239" s="234">
        <v>0</v>
      </c>
      <c r="D239" s="255" t="str">
        <f t="shared" si="4"/>
        <v/>
      </c>
    </row>
    <row r="240" ht="36" customHeight="1" spans="1:4">
      <c r="A240" s="233" t="s">
        <v>215</v>
      </c>
      <c r="B240" s="234">
        <v>0</v>
      </c>
      <c r="C240" s="234">
        <v>0</v>
      </c>
      <c r="D240" s="255" t="str">
        <f t="shared" si="4"/>
        <v/>
      </c>
    </row>
    <row r="241" ht="36" customHeight="1" spans="1:4">
      <c r="A241" s="233" t="s">
        <v>216</v>
      </c>
      <c r="B241" s="234">
        <v>0</v>
      </c>
      <c r="C241" s="234">
        <v>0</v>
      </c>
      <c r="D241" s="255" t="str">
        <f t="shared" si="4"/>
        <v/>
      </c>
    </row>
    <row r="242" ht="36" customHeight="1" spans="1:4">
      <c r="A242" s="233" t="s">
        <v>217</v>
      </c>
      <c r="B242" s="234">
        <v>0</v>
      </c>
      <c r="C242" s="234">
        <v>0</v>
      </c>
      <c r="D242" s="255" t="str">
        <f t="shared" si="4"/>
        <v/>
      </c>
    </row>
    <row r="243" ht="36" customHeight="1" spans="1:4">
      <c r="A243" s="233" t="s">
        <v>218</v>
      </c>
      <c r="B243" s="234">
        <v>25</v>
      </c>
      <c r="C243" s="234">
        <v>25</v>
      </c>
      <c r="D243" s="255">
        <f t="shared" si="4"/>
        <v>0</v>
      </c>
    </row>
    <row r="244" ht="36" customHeight="1" spans="1:4">
      <c r="A244" s="233" t="s">
        <v>93</v>
      </c>
      <c r="B244" s="234">
        <v>15</v>
      </c>
      <c r="C244" s="234">
        <v>19</v>
      </c>
      <c r="D244" s="255">
        <f t="shared" si="4"/>
        <v>0.267</v>
      </c>
    </row>
    <row r="245" ht="36" customHeight="1" spans="1:4">
      <c r="A245" s="233" t="s">
        <v>219</v>
      </c>
      <c r="B245" s="234">
        <v>20</v>
      </c>
      <c r="C245" s="234">
        <v>5</v>
      </c>
      <c r="D245" s="255">
        <f t="shared" si="4"/>
        <v>-0.75</v>
      </c>
    </row>
    <row r="246" ht="36" customHeight="1" spans="1:4">
      <c r="A246" s="230" t="s">
        <v>220</v>
      </c>
      <c r="B246" s="237">
        <f>SUM(B247:B248)</f>
        <v>2239</v>
      </c>
      <c r="C246" s="237">
        <f>SUM(C247:C248)</f>
        <v>5650</v>
      </c>
      <c r="D246" s="255">
        <f t="shared" si="4"/>
        <v>1.523</v>
      </c>
    </row>
    <row r="247" ht="36" customHeight="1" spans="1:4">
      <c r="A247" s="233" t="s">
        <v>221</v>
      </c>
      <c r="B247" s="338">
        <v>0</v>
      </c>
      <c r="C247" s="337">
        <v>0</v>
      </c>
      <c r="D247" s="255" t="str">
        <f t="shared" si="4"/>
        <v/>
      </c>
    </row>
    <row r="248" ht="36" customHeight="1" spans="1:4">
      <c r="A248" s="233" t="s">
        <v>222</v>
      </c>
      <c r="B248" s="338">
        <v>2239</v>
      </c>
      <c r="C248" s="338">
        <v>5650</v>
      </c>
      <c r="D248" s="255">
        <f t="shared" si="4"/>
        <v>1.523</v>
      </c>
    </row>
    <row r="249" ht="36" customHeight="1" spans="1:4">
      <c r="A249" s="339" t="s">
        <v>223</v>
      </c>
      <c r="B249" s="340"/>
      <c r="C249" s="340"/>
      <c r="D249" s="255" t="str">
        <f t="shared" si="4"/>
        <v/>
      </c>
    </row>
    <row r="250" ht="36" customHeight="1" spans="1:4">
      <c r="A250" s="230" t="s">
        <v>44</v>
      </c>
      <c r="B250" s="237">
        <v>0</v>
      </c>
      <c r="C250" s="237">
        <v>0</v>
      </c>
      <c r="D250" s="255" t="str">
        <f t="shared" si="4"/>
        <v/>
      </c>
    </row>
    <row r="251" ht="36" customHeight="1" spans="1:4">
      <c r="A251" s="230" t="s">
        <v>224</v>
      </c>
      <c r="B251" s="237">
        <v>0</v>
      </c>
      <c r="C251" s="237">
        <v>0</v>
      </c>
      <c r="D251" s="255" t="str">
        <f t="shared" si="4"/>
        <v/>
      </c>
    </row>
    <row r="252" ht="36" customHeight="1" spans="1:4">
      <c r="A252" s="230" t="s">
        <v>225</v>
      </c>
      <c r="B252" s="237">
        <v>0</v>
      </c>
      <c r="C252" s="237">
        <v>0</v>
      </c>
      <c r="D252" s="255" t="str">
        <f t="shared" si="4"/>
        <v/>
      </c>
    </row>
    <row r="253" ht="36" customHeight="1" spans="1:4">
      <c r="A253" s="230" t="s">
        <v>45</v>
      </c>
      <c r="B253" s="237">
        <f>SUM(B254,B256,B258,B260,B270,)</f>
        <v>350</v>
      </c>
      <c r="C253" s="237">
        <f>SUM(C254,C256,C258,C260,C270,)</f>
        <v>250</v>
      </c>
      <c r="D253" s="255">
        <f t="shared" si="4"/>
        <v>-0.286</v>
      </c>
    </row>
    <row r="254" ht="36" customHeight="1" spans="1:4">
      <c r="A254" s="230" t="s">
        <v>226</v>
      </c>
      <c r="B254" s="237">
        <f t="shared" ref="B254:B258" si="5">B255</f>
        <v>0</v>
      </c>
      <c r="C254" s="237">
        <f>C255</f>
        <v>0</v>
      </c>
      <c r="D254" s="255" t="str">
        <f t="shared" si="4"/>
        <v/>
      </c>
    </row>
    <row r="255" ht="36" customHeight="1" spans="1:4">
      <c r="A255" s="233" t="s">
        <v>227</v>
      </c>
      <c r="B255" s="234">
        <v>0</v>
      </c>
      <c r="C255" s="234">
        <v>0</v>
      </c>
      <c r="D255" s="255" t="str">
        <f t="shared" si="4"/>
        <v/>
      </c>
    </row>
    <row r="256" ht="36" customHeight="1" spans="1:4">
      <c r="A256" s="230" t="s">
        <v>228</v>
      </c>
      <c r="B256" s="237">
        <f t="shared" si="5"/>
        <v>0</v>
      </c>
      <c r="C256" s="237">
        <f>C257</f>
        <v>0</v>
      </c>
      <c r="D256" s="255" t="str">
        <f t="shared" si="4"/>
        <v/>
      </c>
    </row>
    <row r="257" ht="36" customHeight="1" spans="1:4">
      <c r="A257" s="233" t="s">
        <v>229</v>
      </c>
      <c r="B257" s="234">
        <v>0</v>
      </c>
      <c r="C257" s="234">
        <v>0</v>
      </c>
      <c r="D257" s="255" t="str">
        <f t="shared" si="4"/>
        <v/>
      </c>
    </row>
    <row r="258" ht="36" customHeight="1" spans="1:4">
      <c r="A258" s="230" t="s">
        <v>230</v>
      </c>
      <c r="B258" s="237">
        <f t="shared" si="5"/>
        <v>0</v>
      </c>
      <c r="C258" s="237">
        <f>C259</f>
        <v>0</v>
      </c>
      <c r="D258" s="255" t="str">
        <f t="shared" ref="D258:D289" si="6">IF(B258&gt;0,C258/B258-1,IF(B258&lt;0,-(C258/B258-1),""))</f>
        <v/>
      </c>
    </row>
    <row r="259" ht="36" customHeight="1" spans="1:4">
      <c r="A259" s="233" t="s">
        <v>231</v>
      </c>
      <c r="B259" s="234">
        <v>0</v>
      </c>
      <c r="C259" s="234">
        <v>0</v>
      </c>
      <c r="D259" s="255" t="str">
        <f t="shared" si="6"/>
        <v/>
      </c>
    </row>
    <row r="260" ht="36" customHeight="1" spans="1:4">
      <c r="A260" s="230" t="s">
        <v>232</v>
      </c>
      <c r="B260" s="237">
        <f>SUM(B261:B269)</f>
        <v>330</v>
      </c>
      <c r="C260" s="237">
        <f>SUM(C261:C269)</f>
        <v>240</v>
      </c>
      <c r="D260" s="255">
        <f t="shared" si="6"/>
        <v>-0.273</v>
      </c>
    </row>
    <row r="261" ht="36" customHeight="1" spans="1:4">
      <c r="A261" s="233" t="s">
        <v>233</v>
      </c>
      <c r="B261" s="234">
        <v>60</v>
      </c>
      <c r="C261" s="234">
        <v>41</v>
      </c>
      <c r="D261" s="255">
        <f t="shared" si="6"/>
        <v>-0.317</v>
      </c>
    </row>
    <row r="262" ht="36" customHeight="1" spans="1:4">
      <c r="A262" s="233" t="s">
        <v>234</v>
      </c>
      <c r="B262" s="234">
        <v>0</v>
      </c>
      <c r="C262" s="234">
        <v>0</v>
      </c>
      <c r="D262" s="255" t="str">
        <f t="shared" si="6"/>
        <v/>
      </c>
    </row>
    <row r="263" ht="36" customHeight="1" spans="1:4">
      <c r="A263" s="233" t="s">
        <v>235</v>
      </c>
      <c r="B263" s="234">
        <v>10</v>
      </c>
      <c r="C263" s="234">
        <v>0</v>
      </c>
      <c r="D263" s="255">
        <f t="shared" si="6"/>
        <v>-1</v>
      </c>
    </row>
    <row r="264" ht="36" customHeight="1" spans="1:4">
      <c r="A264" s="233" t="s">
        <v>236</v>
      </c>
      <c r="B264" s="234">
        <v>0</v>
      </c>
      <c r="C264" s="234">
        <v>0</v>
      </c>
      <c r="D264" s="255" t="str">
        <f t="shared" si="6"/>
        <v/>
      </c>
    </row>
    <row r="265" ht="36" customHeight="1" spans="1:4">
      <c r="A265" s="233" t="s">
        <v>237</v>
      </c>
      <c r="B265" s="234">
        <v>0</v>
      </c>
      <c r="C265" s="234">
        <v>0</v>
      </c>
      <c r="D265" s="255" t="str">
        <f t="shared" si="6"/>
        <v/>
      </c>
    </row>
    <row r="266" ht="36" customHeight="1" spans="1:4">
      <c r="A266" s="233" t="s">
        <v>238</v>
      </c>
      <c r="B266" s="234">
        <v>0</v>
      </c>
      <c r="C266" s="234">
        <v>0</v>
      </c>
      <c r="D266" s="255" t="str">
        <f t="shared" si="6"/>
        <v/>
      </c>
    </row>
    <row r="267" ht="36" customHeight="1" spans="1:4">
      <c r="A267" s="233" t="s">
        <v>239</v>
      </c>
      <c r="B267" s="234">
        <v>260</v>
      </c>
      <c r="C267" s="234">
        <v>194</v>
      </c>
      <c r="D267" s="255">
        <f t="shared" si="6"/>
        <v>-0.254</v>
      </c>
    </row>
    <row r="268" ht="36" customHeight="1" spans="1:4">
      <c r="A268" s="233" t="s">
        <v>240</v>
      </c>
      <c r="B268" s="234">
        <v>0</v>
      </c>
      <c r="C268" s="234">
        <v>0</v>
      </c>
      <c r="D268" s="255" t="str">
        <f t="shared" si="6"/>
        <v/>
      </c>
    </row>
    <row r="269" ht="36" customHeight="1" spans="1:4">
      <c r="A269" s="233" t="s">
        <v>241</v>
      </c>
      <c r="B269" s="234"/>
      <c r="C269" s="234">
        <v>5</v>
      </c>
      <c r="D269" s="255" t="str">
        <f t="shared" si="6"/>
        <v/>
      </c>
    </row>
    <row r="270" ht="36" customHeight="1" spans="1:4">
      <c r="A270" s="230" t="s">
        <v>242</v>
      </c>
      <c r="B270" s="237">
        <f>SUM(B271)</f>
        <v>20</v>
      </c>
      <c r="C270" s="237">
        <f>SUM(C271)</f>
        <v>10</v>
      </c>
      <c r="D270" s="255">
        <f t="shared" si="6"/>
        <v>-0.5</v>
      </c>
    </row>
    <row r="271" ht="36" customHeight="1" spans="1:4">
      <c r="A271" s="233" t="s">
        <v>243</v>
      </c>
      <c r="B271" s="234">
        <v>20</v>
      </c>
      <c r="C271" s="234">
        <v>10</v>
      </c>
      <c r="D271" s="255">
        <f t="shared" si="6"/>
        <v>-0.5</v>
      </c>
    </row>
    <row r="272" ht="36" customHeight="1" spans="1:4">
      <c r="A272" s="339" t="s">
        <v>223</v>
      </c>
      <c r="B272" s="340"/>
      <c r="C272" s="340"/>
      <c r="D272" s="255" t="str">
        <f t="shared" si="6"/>
        <v/>
      </c>
    </row>
    <row r="273" ht="36" customHeight="1" spans="1:4">
      <c r="A273" s="230" t="s">
        <v>46</v>
      </c>
      <c r="B273" s="237">
        <f>SUM(B274,B277,B288,B295,B303,B312,B328,B338,B348,B356,B362,)</f>
        <v>6422</v>
      </c>
      <c r="C273" s="237">
        <f>SUM(C274,C277,C288,C295,C303,C312,C328,C338,C348,C356,C362,)</f>
        <v>4812</v>
      </c>
      <c r="D273" s="255">
        <f t="shared" si="6"/>
        <v>-0.251</v>
      </c>
    </row>
    <row r="274" ht="36" customHeight="1" spans="1:4">
      <c r="A274" s="230" t="s">
        <v>244</v>
      </c>
      <c r="B274" s="237">
        <f>SUM(B275:B276)</f>
        <v>0</v>
      </c>
      <c r="C274" s="237">
        <f>SUM(C275:C276)</f>
        <v>0</v>
      </c>
      <c r="D274" s="255" t="str">
        <f t="shared" si="6"/>
        <v/>
      </c>
    </row>
    <row r="275" ht="36" customHeight="1" spans="1:4">
      <c r="A275" s="233" t="s">
        <v>245</v>
      </c>
      <c r="B275" s="234"/>
      <c r="C275" s="234"/>
      <c r="D275" s="255" t="str">
        <f t="shared" si="6"/>
        <v/>
      </c>
    </row>
    <row r="276" ht="36" customHeight="1" spans="1:4">
      <c r="A276" s="233" t="s">
        <v>246</v>
      </c>
      <c r="B276" s="234"/>
      <c r="C276" s="234"/>
      <c r="D276" s="255" t="str">
        <f t="shared" si="6"/>
        <v/>
      </c>
    </row>
    <row r="277" ht="36" customHeight="1" spans="1:4">
      <c r="A277" s="230" t="s">
        <v>247</v>
      </c>
      <c r="B277" s="237">
        <f>SUM(B278:B287)</f>
        <v>5320</v>
      </c>
      <c r="C277" s="237">
        <f>SUM(C278:C287)</f>
        <v>4148</v>
      </c>
      <c r="D277" s="255">
        <f t="shared" si="6"/>
        <v>-0.22</v>
      </c>
    </row>
    <row r="278" ht="36" customHeight="1" spans="1:4">
      <c r="A278" s="233" t="s">
        <v>84</v>
      </c>
      <c r="B278" s="234">
        <v>4100</v>
      </c>
      <c r="C278" s="234">
        <v>3235</v>
      </c>
      <c r="D278" s="255">
        <f t="shared" si="6"/>
        <v>-0.211</v>
      </c>
    </row>
    <row r="279" ht="36" customHeight="1" spans="1:4">
      <c r="A279" s="233" t="s">
        <v>85</v>
      </c>
      <c r="B279" s="234">
        <v>570</v>
      </c>
      <c r="C279" s="234">
        <v>413</v>
      </c>
      <c r="D279" s="255">
        <f t="shared" si="6"/>
        <v>-0.275</v>
      </c>
    </row>
    <row r="280" ht="36" customHeight="1" spans="1:4">
      <c r="A280" s="233" t="s">
        <v>86</v>
      </c>
      <c r="B280" s="234">
        <v>0</v>
      </c>
      <c r="C280" s="234">
        <v>0</v>
      </c>
      <c r="D280" s="255" t="str">
        <f t="shared" si="6"/>
        <v/>
      </c>
    </row>
    <row r="281" ht="36" customHeight="1" spans="1:4">
      <c r="A281" s="233" t="s">
        <v>125</v>
      </c>
      <c r="B281" s="234">
        <v>160</v>
      </c>
      <c r="C281" s="234">
        <v>0</v>
      </c>
      <c r="D281" s="255">
        <f t="shared" si="6"/>
        <v>-1</v>
      </c>
    </row>
    <row r="282" ht="36" customHeight="1" spans="1:4">
      <c r="A282" s="233" t="s">
        <v>248</v>
      </c>
      <c r="B282" s="234">
        <v>450</v>
      </c>
      <c r="C282" s="234">
        <v>450</v>
      </c>
      <c r="D282" s="255">
        <f t="shared" si="6"/>
        <v>0</v>
      </c>
    </row>
    <row r="283" ht="36" customHeight="1" spans="1:4">
      <c r="A283" s="233" t="s">
        <v>249</v>
      </c>
      <c r="B283" s="234">
        <v>0</v>
      </c>
      <c r="C283" s="234">
        <v>0</v>
      </c>
      <c r="D283" s="255" t="str">
        <f t="shared" si="6"/>
        <v/>
      </c>
    </row>
    <row r="284" ht="36" customHeight="1" spans="1:4">
      <c r="A284" s="233" t="s">
        <v>250</v>
      </c>
      <c r="B284" s="234">
        <v>0</v>
      </c>
      <c r="C284" s="234">
        <v>0</v>
      </c>
      <c r="D284" s="255" t="str">
        <f t="shared" si="6"/>
        <v/>
      </c>
    </row>
    <row r="285" ht="36" customHeight="1" spans="1:4">
      <c r="A285" s="233" t="s">
        <v>251</v>
      </c>
      <c r="B285" s="234">
        <v>0</v>
      </c>
      <c r="C285" s="234">
        <v>0</v>
      </c>
      <c r="D285" s="255" t="str">
        <f t="shared" si="6"/>
        <v/>
      </c>
    </row>
    <row r="286" ht="36" customHeight="1" spans="1:4">
      <c r="A286" s="233" t="s">
        <v>93</v>
      </c>
      <c r="B286" s="234">
        <v>0</v>
      </c>
      <c r="C286" s="234">
        <v>0</v>
      </c>
      <c r="D286" s="255" t="str">
        <f t="shared" si="6"/>
        <v/>
      </c>
    </row>
    <row r="287" ht="36" customHeight="1" spans="1:4">
      <c r="A287" s="233" t="s">
        <v>252</v>
      </c>
      <c r="B287" s="234">
        <v>40</v>
      </c>
      <c r="C287" s="234">
        <v>50</v>
      </c>
      <c r="D287" s="255">
        <f t="shared" si="6"/>
        <v>0.25</v>
      </c>
    </row>
    <row r="288" ht="36" customHeight="1" spans="1:4">
      <c r="A288" s="230" t="s">
        <v>253</v>
      </c>
      <c r="B288" s="237">
        <f>SUM(B289:B294)</f>
        <v>0</v>
      </c>
      <c r="C288" s="237">
        <f>SUM(C289:C294)</f>
        <v>0</v>
      </c>
      <c r="D288" s="255" t="str">
        <f t="shared" si="6"/>
        <v/>
      </c>
    </row>
    <row r="289" ht="36" customHeight="1" spans="1:4">
      <c r="A289" s="233" t="s">
        <v>84</v>
      </c>
      <c r="B289" s="234"/>
      <c r="C289" s="234"/>
      <c r="D289" s="255" t="str">
        <f t="shared" si="6"/>
        <v/>
      </c>
    </row>
    <row r="290" ht="36" customHeight="1" spans="1:4">
      <c r="A290" s="233" t="s">
        <v>85</v>
      </c>
      <c r="B290" s="234">
        <v>0</v>
      </c>
      <c r="C290" s="234">
        <v>0</v>
      </c>
      <c r="D290" s="255" t="str">
        <f t="shared" ref="D290:D321" si="7">IF(B290&gt;0,C290/B290-1,IF(B290&lt;0,-(C290/B290-1),""))</f>
        <v/>
      </c>
    </row>
    <row r="291" ht="36" customHeight="1" spans="1:4">
      <c r="A291" s="233" t="s">
        <v>86</v>
      </c>
      <c r="B291" s="234">
        <v>0</v>
      </c>
      <c r="C291" s="234">
        <v>0</v>
      </c>
      <c r="D291" s="255" t="str">
        <f t="shared" si="7"/>
        <v/>
      </c>
    </row>
    <row r="292" ht="36" customHeight="1" spans="1:4">
      <c r="A292" s="233" t="s">
        <v>254</v>
      </c>
      <c r="B292" s="234"/>
      <c r="C292" s="234"/>
      <c r="D292" s="255" t="str">
        <f t="shared" si="7"/>
        <v/>
      </c>
    </row>
    <row r="293" ht="36" customHeight="1" spans="1:4">
      <c r="A293" s="233" t="s">
        <v>93</v>
      </c>
      <c r="B293" s="234"/>
      <c r="C293" s="234"/>
      <c r="D293" s="255" t="str">
        <f t="shared" si="7"/>
        <v/>
      </c>
    </row>
    <row r="294" ht="36" customHeight="1" spans="1:4">
      <c r="A294" s="233" t="s">
        <v>255</v>
      </c>
      <c r="B294" s="234"/>
      <c r="C294" s="234"/>
      <c r="D294" s="255" t="str">
        <f t="shared" si="7"/>
        <v/>
      </c>
    </row>
    <row r="295" ht="36" customHeight="1" spans="1:4">
      <c r="A295" s="230" t="s">
        <v>256</v>
      </c>
      <c r="B295" s="237">
        <f>SUM(B296:B302)</f>
        <v>40</v>
      </c>
      <c r="C295" s="237">
        <f>SUM(C296:C302)</f>
        <v>26</v>
      </c>
      <c r="D295" s="255">
        <f t="shared" si="7"/>
        <v>-0.35</v>
      </c>
    </row>
    <row r="296" ht="36" customHeight="1" spans="1:4">
      <c r="A296" s="233" t="s">
        <v>84</v>
      </c>
      <c r="B296" s="234">
        <v>40</v>
      </c>
      <c r="C296" s="234">
        <v>24</v>
      </c>
      <c r="D296" s="255">
        <f t="shared" si="7"/>
        <v>-0.4</v>
      </c>
    </row>
    <row r="297" ht="36" customHeight="1" spans="1:4">
      <c r="A297" s="233" t="s">
        <v>85</v>
      </c>
      <c r="B297" s="234">
        <v>0</v>
      </c>
      <c r="C297" s="234">
        <v>2</v>
      </c>
      <c r="D297" s="255" t="str">
        <f t="shared" si="7"/>
        <v/>
      </c>
    </row>
    <row r="298" ht="36" customHeight="1" spans="1:4">
      <c r="A298" s="233" t="s">
        <v>86</v>
      </c>
      <c r="B298" s="234">
        <v>0</v>
      </c>
      <c r="C298" s="234">
        <v>0</v>
      </c>
      <c r="D298" s="255" t="str">
        <f t="shared" si="7"/>
        <v/>
      </c>
    </row>
    <row r="299" ht="36" customHeight="1" spans="1:4">
      <c r="A299" s="233" t="s">
        <v>257</v>
      </c>
      <c r="B299" s="234">
        <v>0</v>
      </c>
      <c r="C299" s="234">
        <v>0</v>
      </c>
      <c r="D299" s="255" t="str">
        <f t="shared" si="7"/>
        <v/>
      </c>
    </row>
    <row r="300" ht="36" customHeight="1" spans="1:4">
      <c r="A300" s="233" t="s">
        <v>258</v>
      </c>
      <c r="B300" s="234">
        <v>0</v>
      </c>
      <c r="C300" s="234">
        <v>0</v>
      </c>
      <c r="D300" s="255" t="str">
        <f t="shared" si="7"/>
        <v/>
      </c>
    </row>
    <row r="301" ht="36" customHeight="1" spans="1:4">
      <c r="A301" s="233" t="s">
        <v>93</v>
      </c>
      <c r="B301" s="234">
        <v>0</v>
      </c>
      <c r="C301" s="234">
        <v>0</v>
      </c>
      <c r="D301" s="255" t="str">
        <f t="shared" si="7"/>
        <v/>
      </c>
    </row>
    <row r="302" ht="36" customHeight="1" spans="1:4">
      <c r="A302" s="233" t="s">
        <v>259</v>
      </c>
      <c r="B302" s="234">
        <v>0</v>
      </c>
      <c r="C302" s="234">
        <v>0</v>
      </c>
      <c r="D302" s="255" t="str">
        <f t="shared" si="7"/>
        <v/>
      </c>
    </row>
    <row r="303" ht="36" customHeight="1" spans="1:4">
      <c r="A303" s="230" t="s">
        <v>260</v>
      </c>
      <c r="B303" s="237">
        <f>SUM(B304:B311)</f>
        <v>55</v>
      </c>
      <c r="C303" s="237">
        <f>SUM(C304:C311)</f>
        <v>0</v>
      </c>
      <c r="D303" s="255">
        <f t="shared" si="7"/>
        <v>-1</v>
      </c>
    </row>
    <row r="304" ht="36" customHeight="1" spans="1:4">
      <c r="A304" s="233" t="s">
        <v>84</v>
      </c>
      <c r="B304" s="234">
        <v>45</v>
      </c>
      <c r="C304" s="234"/>
      <c r="D304" s="255">
        <f t="shared" si="7"/>
        <v>-1</v>
      </c>
    </row>
    <row r="305" ht="36" customHeight="1" spans="1:4">
      <c r="A305" s="233" t="s">
        <v>85</v>
      </c>
      <c r="B305" s="234">
        <v>10</v>
      </c>
      <c r="C305" s="234"/>
      <c r="D305" s="255">
        <f t="shared" si="7"/>
        <v>-1</v>
      </c>
    </row>
    <row r="306" ht="36" customHeight="1" spans="1:4">
      <c r="A306" s="233" t="s">
        <v>86</v>
      </c>
      <c r="B306" s="234">
        <v>0</v>
      </c>
      <c r="C306" s="234">
        <v>0</v>
      </c>
      <c r="D306" s="255" t="str">
        <f t="shared" si="7"/>
        <v/>
      </c>
    </row>
    <row r="307" ht="36" customHeight="1" spans="1:4">
      <c r="A307" s="233" t="s">
        <v>261</v>
      </c>
      <c r="B307" s="234">
        <v>0</v>
      </c>
      <c r="C307" s="234">
        <v>0</v>
      </c>
      <c r="D307" s="255" t="str">
        <f t="shared" si="7"/>
        <v/>
      </c>
    </row>
    <row r="308" ht="36" customHeight="1" spans="1:4">
      <c r="A308" s="233" t="s">
        <v>262</v>
      </c>
      <c r="B308" s="234">
        <v>0</v>
      </c>
      <c r="C308" s="234">
        <v>0</v>
      </c>
      <c r="D308" s="255" t="str">
        <f t="shared" si="7"/>
        <v/>
      </c>
    </row>
    <row r="309" ht="36" customHeight="1" spans="1:4">
      <c r="A309" s="233" t="s">
        <v>263</v>
      </c>
      <c r="B309" s="234">
        <v>0</v>
      </c>
      <c r="C309" s="234">
        <v>0</v>
      </c>
      <c r="D309" s="255" t="str">
        <f t="shared" si="7"/>
        <v/>
      </c>
    </row>
    <row r="310" ht="36" customHeight="1" spans="1:4">
      <c r="A310" s="233" t="s">
        <v>93</v>
      </c>
      <c r="B310" s="234">
        <v>0</v>
      </c>
      <c r="C310" s="234">
        <v>0</v>
      </c>
      <c r="D310" s="255" t="str">
        <f t="shared" si="7"/>
        <v/>
      </c>
    </row>
    <row r="311" ht="36" customHeight="1" spans="1:4">
      <c r="A311" s="233" t="s">
        <v>264</v>
      </c>
      <c r="B311" s="234">
        <v>0</v>
      </c>
      <c r="C311" s="234">
        <v>0</v>
      </c>
      <c r="D311" s="255" t="str">
        <f t="shared" si="7"/>
        <v/>
      </c>
    </row>
    <row r="312" ht="36" customHeight="1" spans="1:4">
      <c r="A312" s="230" t="s">
        <v>265</v>
      </c>
      <c r="B312" s="237">
        <f>SUM(B313:B327)</f>
        <v>922</v>
      </c>
      <c r="C312" s="237">
        <f>SUM(C313:C327)</f>
        <v>638</v>
      </c>
      <c r="D312" s="255">
        <f t="shared" si="7"/>
        <v>-0.308</v>
      </c>
    </row>
    <row r="313" ht="36" customHeight="1" spans="1:4">
      <c r="A313" s="233" t="s">
        <v>84</v>
      </c>
      <c r="B313" s="234">
        <v>761</v>
      </c>
      <c r="C313" s="234">
        <v>545</v>
      </c>
      <c r="D313" s="255">
        <f t="shared" si="7"/>
        <v>-0.284</v>
      </c>
    </row>
    <row r="314" ht="36" customHeight="1" spans="1:4">
      <c r="A314" s="233" t="s">
        <v>85</v>
      </c>
      <c r="B314" s="234">
        <v>20</v>
      </c>
      <c r="C314" s="234">
        <v>35</v>
      </c>
      <c r="D314" s="255">
        <f t="shared" si="7"/>
        <v>0.75</v>
      </c>
    </row>
    <row r="315" ht="36" customHeight="1" spans="1:4">
      <c r="A315" s="233" t="s">
        <v>86</v>
      </c>
      <c r="B315" s="234">
        <v>0</v>
      </c>
      <c r="C315" s="234">
        <v>0</v>
      </c>
      <c r="D315" s="255" t="str">
        <f t="shared" si="7"/>
        <v/>
      </c>
    </row>
    <row r="316" ht="36" customHeight="1" spans="1:4">
      <c r="A316" s="233" t="s">
        <v>266</v>
      </c>
      <c r="B316" s="234">
        <v>15</v>
      </c>
      <c r="C316" s="234">
        <v>10</v>
      </c>
      <c r="D316" s="255">
        <f t="shared" si="7"/>
        <v>-0.333</v>
      </c>
    </row>
    <row r="317" ht="36" customHeight="1" spans="1:4">
      <c r="A317" s="233" t="s">
        <v>267</v>
      </c>
      <c r="B317" s="234">
        <v>20</v>
      </c>
      <c r="C317" s="234">
        <v>8</v>
      </c>
      <c r="D317" s="255">
        <f t="shared" si="7"/>
        <v>-0.6</v>
      </c>
    </row>
    <row r="318" ht="36" customHeight="1" spans="1:4">
      <c r="A318" s="233" t="s">
        <v>268</v>
      </c>
      <c r="B318" s="234"/>
      <c r="C318" s="234"/>
      <c r="D318" s="255" t="str">
        <f t="shared" si="7"/>
        <v/>
      </c>
    </row>
    <row r="319" ht="36" customHeight="1" spans="1:4">
      <c r="A319" s="233" t="s">
        <v>269</v>
      </c>
      <c r="B319" s="234">
        <v>25</v>
      </c>
      <c r="C319" s="234">
        <v>30</v>
      </c>
      <c r="D319" s="255">
        <f t="shared" si="7"/>
        <v>0.2</v>
      </c>
    </row>
    <row r="320" ht="36" customHeight="1" spans="1:4">
      <c r="A320" s="233" t="s">
        <v>270</v>
      </c>
      <c r="B320" s="234">
        <v>0</v>
      </c>
      <c r="C320" s="234">
        <v>0</v>
      </c>
      <c r="D320" s="255" t="str">
        <f t="shared" si="7"/>
        <v/>
      </c>
    </row>
    <row r="321" ht="36" customHeight="1" spans="1:4">
      <c r="A321" s="233" t="s">
        <v>271</v>
      </c>
      <c r="B321" s="234">
        <v>0</v>
      </c>
      <c r="C321" s="234">
        <v>0</v>
      </c>
      <c r="D321" s="255" t="str">
        <f t="shared" si="7"/>
        <v/>
      </c>
    </row>
    <row r="322" ht="36" customHeight="1" spans="1:4">
      <c r="A322" s="233" t="s">
        <v>272</v>
      </c>
      <c r="B322" s="234">
        <v>50</v>
      </c>
      <c r="C322" s="234">
        <v>5</v>
      </c>
      <c r="D322" s="255">
        <f t="shared" ref="D322:D353" si="8">IF(B322&gt;0,C322/B322-1,IF(B322&lt;0,-(C322/B322-1),""))</f>
        <v>-0.9</v>
      </c>
    </row>
    <row r="323" ht="36" customHeight="1" spans="1:4">
      <c r="A323" s="233" t="s">
        <v>273</v>
      </c>
      <c r="B323" s="234">
        <v>0</v>
      </c>
      <c r="C323" s="234">
        <v>5</v>
      </c>
      <c r="D323" s="255" t="str">
        <f t="shared" si="8"/>
        <v/>
      </c>
    </row>
    <row r="324" ht="36" customHeight="1" spans="1:4">
      <c r="A324" s="233" t="s">
        <v>274</v>
      </c>
      <c r="B324" s="234">
        <v>20</v>
      </c>
      <c r="C324" s="234"/>
      <c r="D324" s="255">
        <f t="shared" si="8"/>
        <v>-1</v>
      </c>
    </row>
    <row r="325" ht="36" customHeight="1" spans="1:4">
      <c r="A325" s="233" t="s">
        <v>125</v>
      </c>
      <c r="B325" s="234">
        <v>5</v>
      </c>
      <c r="C325" s="234"/>
      <c r="D325" s="255">
        <f t="shared" si="8"/>
        <v>-1</v>
      </c>
    </row>
    <row r="326" ht="36" customHeight="1" spans="1:4">
      <c r="A326" s="233" t="s">
        <v>93</v>
      </c>
      <c r="B326" s="234">
        <v>0</v>
      </c>
      <c r="C326" s="234">
        <v>0</v>
      </c>
      <c r="D326" s="255" t="str">
        <f t="shared" si="8"/>
        <v/>
      </c>
    </row>
    <row r="327" ht="36" customHeight="1" spans="1:4">
      <c r="A327" s="233" t="s">
        <v>275</v>
      </c>
      <c r="B327" s="234">
        <v>6</v>
      </c>
      <c r="C327" s="234"/>
      <c r="D327" s="255">
        <f t="shared" si="8"/>
        <v>-1</v>
      </c>
    </row>
    <row r="328" ht="36" customHeight="1" spans="1:4">
      <c r="A328" s="230" t="s">
        <v>276</v>
      </c>
      <c r="B328" s="237">
        <f>SUM(B329:B337)</f>
        <v>0</v>
      </c>
      <c r="C328" s="237">
        <f>SUM(C329:C337)</f>
        <v>0</v>
      </c>
      <c r="D328" s="255" t="str">
        <f t="shared" si="8"/>
        <v/>
      </c>
    </row>
    <row r="329" ht="36" customHeight="1" spans="1:4">
      <c r="A329" s="233" t="s">
        <v>84</v>
      </c>
      <c r="B329" s="234"/>
      <c r="C329" s="234"/>
      <c r="D329" s="255" t="str">
        <f t="shared" si="8"/>
        <v/>
      </c>
    </row>
    <row r="330" ht="36" customHeight="1" spans="1:4">
      <c r="A330" s="233" t="s">
        <v>85</v>
      </c>
      <c r="B330" s="234">
        <v>0</v>
      </c>
      <c r="C330" s="234">
        <v>0</v>
      </c>
      <c r="D330" s="255" t="str">
        <f t="shared" si="8"/>
        <v/>
      </c>
    </row>
    <row r="331" ht="36" customHeight="1" spans="1:4">
      <c r="A331" s="233" t="s">
        <v>86</v>
      </c>
      <c r="B331" s="234">
        <v>0</v>
      </c>
      <c r="C331" s="234">
        <v>0</v>
      </c>
      <c r="D331" s="255" t="str">
        <f t="shared" si="8"/>
        <v/>
      </c>
    </row>
    <row r="332" ht="36" customHeight="1" spans="1:4">
      <c r="A332" s="233" t="s">
        <v>277</v>
      </c>
      <c r="B332" s="234"/>
      <c r="C332" s="234"/>
      <c r="D332" s="255" t="str">
        <f t="shared" si="8"/>
        <v/>
      </c>
    </row>
    <row r="333" ht="36" customHeight="1" spans="1:4">
      <c r="A333" s="233" t="s">
        <v>278</v>
      </c>
      <c r="B333" s="234"/>
      <c r="C333" s="234"/>
      <c r="D333" s="255" t="str">
        <f t="shared" si="8"/>
        <v/>
      </c>
    </row>
    <row r="334" ht="36" customHeight="1" spans="1:4">
      <c r="A334" s="233" t="s">
        <v>279</v>
      </c>
      <c r="B334" s="234"/>
      <c r="C334" s="234"/>
      <c r="D334" s="255" t="str">
        <f t="shared" si="8"/>
        <v/>
      </c>
    </row>
    <row r="335" ht="36" customHeight="1" spans="1:4">
      <c r="A335" s="233" t="s">
        <v>125</v>
      </c>
      <c r="B335" s="234"/>
      <c r="C335" s="234"/>
      <c r="D335" s="255" t="str">
        <f t="shared" si="8"/>
        <v/>
      </c>
    </row>
    <row r="336" ht="36" customHeight="1" spans="1:4">
      <c r="A336" s="233" t="s">
        <v>93</v>
      </c>
      <c r="B336" s="234">
        <v>0</v>
      </c>
      <c r="C336" s="234">
        <v>0</v>
      </c>
      <c r="D336" s="255" t="str">
        <f t="shared" si="8"/>
        <v/>
      </c>
    </row>
    <row r="337" ht="36" customHeight="1" spans="1:4">
      <c r="A337" s="233" t="s">
        <v>280</v>
      </c>
      <c r="B337" s="234"/>
      <c r="C337" s="234"/>
      <c r="D337" s="255" t="str">
        <f t="shared" si="8"/>
        <v/>
      </c>
    </row>
    <row r="338" ht="36" customHeight="1" spans="1:4">
      <c r="A338" s="230" t="s">
        <v>281</v>
      </c>
      <c r="B338" s="237">
        <f>SUM(B339:B347)</f>
        <v>0</v>
      </c>
      <c r="C338" s="237">
        <f>SUM(C339:C347)</f>
        <v>0</v>
      </c>
      <c r="D338" s="255" t="str">
        <f t="shared" si="8"/>
        <v/>
      </c>
    </row>
    <row r="339" ht="36" customHeight="1" spans="1:4">
      <c r="A339" s="233" t="s">
        <v>84</v>
      </c>
      <c r="B339" s="234"/>
      <c r="C339" s="234"/>
      <c r="D339" s="255" t="str">
        <f t="shared" si="8"/>
        <v/>
      </c>
    </row>
    <row r="340" ht="36" customHeight="1" spans="1:4">
      <c r="A340" s="233" t="s">
        <v>85</v>
      </c>
      <c r="B340" s="234">
        <v>0</v>
      </c>
      <c r="C340" s="234">
        <v>0</v>
      </c>
      <c r="D340" s="255" t="str">
        <f t="shared" si="8"/>
        <v/>
      </c>
    </row>
    <row r="341" ht="36" customHeight="1" spans="1:4">
      <c r="A341" s="233" t="s">
        <v>86</v>
      </c>
      <c r="B341" s="234">
        <v>0</v>
      </c>
      <c r="C341" s="234">
        <v>0</v>
      </c>
      <c r="D341" s="255" t="str">
        <f t="shared" si="8"/>
        <v/>
      </c>
    </row>
    <row r="342" ht="36" customHeight="1" spans="1:4">
      <c r="A342" s="233" t="s">
        <v>282</v>
      </c>
      <c r="B342" s="234"/>
      <c r="C342" s="234"/>
      <c r="D342" s="255" t="str">
        <f t="shared" si="8"/>
        <v/>
      </c>
    </row>
    <row r="343" ht="36" customHeight="1" spans="1:4">
      <c r="A343" s="233" t="s">
        <v>283</v>
      </c>
      <c r="B343" s="234"/>
      <c r="C343" s="234"/>
      <c r="D343" s="255" t="str">
        <f t="shared" si="8"/>
        <v/>
      </c>
    </row>
    <row r="344" ht="36" customHeight="1" spans="1:4">
      <c r="A344" s="233" t="s">
        <v>284</v>
      </c>
      <c r="B344" s="234"/>
      <c r="C344" s="234"/>
      <c r="D344" s="255" t="str">
        <f t="shared" si="8"/>
        <v/>
      </c>
    </row>
    <row r="345" ht="36" customHeight="1" spans="1:4">
      <c r="A345" s="233" t="s">
        <v>125</v>
      </c>
      <c r="B345" s="234"/>
      <c r="C345" s="234"/>
      <c r="D345" s="255" t="str">
        <f t="shared" si="8"/>
        <v/>
      </c>
    </row>
    <row r="346" ht="36" customHeight="1" spans="1:4">
      <c r="A346" s="233" t="s">
        <v>93</v>
      </c>
      <c r="B346" s="234">
        <v>0</v>
      </c>
      <c r="C346" s="234">
        <v>0</v>
      </c>
      <c r="D346" s="255" t="str">
        <f t="shared" si="8"/>
        <v/>
      </c>
    </row>
    <row r="347" ht="36" customHeight="1" spans="1:4">
      <c r="A347" s="233" t="s">
        <v>285</v>
      </c>
      <c r="B347" s="234"/>
      <c r="C347" s="234"/>
      <c r="D347" s="255" t="str">
        <f t="shared" si="8"/>
        <v/>
      </c>
    </row>
    <row r="348" ht="36" customHeight="1" spans="1:4">
      <c r="A348" s="230" t="s">
        <v>286</v>
      </c>
      <c r="B348" s="237">
        <f>SUM(B349:B355)</f>
        <v>0</v>
      </c>
      <c r="C348" s="237">
        <f>SUM(C349:C355)</f>
        <v>0</v>
      </c>
      <c r="D348" s="255" t="str">
        <f t="shared" si="8"/>
        <v/>
      </c>
    </row>
    <row r="349" ht="36" customHeight="1" spans="1:4">
      <c r="A349" s="233" t="s">
        <v>84</v>
      </c>
      <c r="B349" s="234"/>
      <c r="C349" s="234"/>
      <c r="D349" s="255" t="str">
        <f t="shared" si="8"/>
        <v/>
      </c>
    </row>
    <row r="350" ht="36" customHeight="1" spans="1:4">
      <c r="A350" s="233" t="s">
        <v>85</v>
      </c>
      <c r="B350" s="234">
        <v>0</v>
      </c>
      <c r="C350" s="234">
        <v>0</v>
      </c>
      <c r="D350" s="255" t="str">
        <f t="shared" si="8"/>
        <v/>
      </c>
    </row>
    <row r="351" ht="36" customHeight="1" spans="1:4">
      <c r="A351" s="233" t="s">
        <v>86</v>
      </c>
      <c r="B351" s="234">
        <v>0</v>
      </c>
      <c r="C351" s="234">
        <v>0</v>
      </c>
      <c r="D351" s="255" t="str">
        <f t="shared" si="8"/>
        <v/>
      </c>
    </row>
    <row r="352" ht="36" customHeight="1" spans="1:4">
      <c r="A352" s="233" t="s">
        <v>287</v>
      </c>
      <c r="B352" s="234">
        <v>0</v>
      </c>
      <c r="C352" s="234">
        <v>0</v>
      </c>
      <c r="D352" s="255" t="str">
        <f t="shared" si="8"/>
        <v/>
      </c>
    </row>
    <row r="353" ht="36" customHeight="1" spans="1:4">
      <c r="A353" s="233" t="s">
        <v>288</v>
      </c>
      <c r="B353" s="234">
        <v>0</v>
      </c>
      <c r="C353" s="234">
        <v>0</v>
      </c>
      <c r="D353" s="255" t="str">
        <f t="shared" si="8"/>
        <v/>
      </c>
    </row>
    <row r="354" ht="36" customHeight="1" spans="1:4">
      <c r="A354" s="233" t="s">
        <v>93</v>
      </c>
      <c r="B354" s="234"/>
      <c r="C354" s="234"/>
      <c r="D354" s="255" t="str">
        <f t="shared" ref="D354:D385" si="9">IF(B354&gt;0,C354/B354-1,IF(B354&lt;0,-(C354/B354-1),""))</f>
        <v/>
      </c>
    </row>
    <row r="355" ht="36" customHeight="1" spans="1:4">
      <c r="A355" s="233" t="s">
        <v>289</v>
      </c>
      <c r="B355" s="234">
        <v>0</v>
      </c>
      <c r="C355" s="234">
        <v>0</v>
      </c>
      <c r="D355" s="255" t="str">
        <f t="shared" si="9"/>
        <v/>
      </c>
    </row>
    <row r="356" ht="36" customHeight="1" spans="1:4">
      <c r="A356" s="230" t="s">
        <v>290</v>
      </c>
      <c r="B356" s="237">
        <f>SUM(B357:B361)</f>
        <v>0</v>
      </c>
      <c r="C356" s="237">
        <f>SUM(C357:C361)</f>
        <v>0</v>
      </c>
      <c r="D356" s="255" t="str">
        <f t="shared" si="9"/>
        <v/>
      </c>
    </row>
    <row r="357" ht="36" customHeight="1" spans="1:4">
      <c r="A357" s="233" t="s">
        <v>84</v>
      </c>
      <c r="B357" s="234">
        <v>0</v>
      </c>
      <c r="C357" s="234">
        <v>0</v>
      </c>
      <c r="D357" s="255" t="str">
        <f t="shared" si="9"/>
        <v/>
      </c>
    </row>
    <row r="358" ht="36" customHeight="1" spans="1:4">
      <c r="A358" s="233" t="s">
        <v>85</v>
      </c>
      <c r="B358" s="234">
        <v>0</v>
      </c>
      <c r="C358" s="234">
        <v>0</v>
      </c>
      <c r="D358" s="255" t="str">
        <f t="shared" si="9"/>
        <v/>
      </c>
    </row>
    <row r="359" ht="36" customHeight="1" spans="1:4">
      <c r="A359" s="233" t="s">
        <v>125</v>
      </c>
      <c r="B359" s="234">
        <v>0</v>
      </c>
      <c r="C359" s="234">
        <v>0</v>
      </c>
      <c r="D359" s="255" t="str">
        <f t="shared" si="9"/>
        <v/>
      </c>
    </row>
    <row r="360" ht="36" customHeight="1" spans="1:4">
      <c r="A360" s="233" t="s">
        <v>291</v>
      </c>
      <c r="B360" s="234">
        <v>0</v>
      </c>
      <c r="C360" s="234">
        <v>0</v>
      </c>
      <c r="D360" s="255" t="str">
        <f t="shared" si="9"/>
        <v/>
      </c>
    </row>
    <row r="361" ht="36" customHeight="1" spans="1:4">
      <c r="A361" s="233" t="s">
        <v>292</v>
      </c>
      <c r="B361" s="234">
        <v>0</v>
      </c>
      <c r="C361" s="234">
        <v>0</v>
      </c>
      <c r="D361" s="255" t="str">
        <f t="shared" si="9"/>
        <v/>
      </c>
    </row>
    <row r="362" ht="36" customHeight="1" spans="1:4">
      <c r="A362" s="230" t="s">
        <v>293</v>
      </c>
      <c r="B362" s="237">
        <f>SUM(B363:B364)</f>
        <v>85</v>
      </c>
      <c r="C362" s="237">
        <f>SUM(C363:C364)</f>
        <v>0</v>
      </c>
      <c r="D362" s="255">
        <f t="shared" si="9"/>
        <v>-1</v>
      </c>
    </row>
    <row r="363" ht="36" customHeight="1" spans="1:4">
      <c r="A363" s="233" t="s">
        <v>294</v>
      </c>
      <c r="B363" s="234">
        <v>0</v>
      </c>
      <c r="C363" s="234">
        <v>0</v>
      </c>
      <c r="D363" s="255" t="str">
        <f t="shared" si="9"/>
        <v/>
      </c>
    </row>
    <row r="364" ht="36" customHeight="1" spans="1:4">
      <c r="A364" s="233" t="s">
        <v>295</v>
      </c>
      <c r="B364" s="234">
        <v>85</v>
      </c>
      <c r="C364" s="234"/>
      <c r="D364" s="255">
        <f t="shared" si="9"/>
        <v>-1</v>
      </c>
    </row>
    <row r="365" ht="36" customHeight="1" spans="1:4">
      <c r="A365" s="341" t="s">
        <v>223</v>
      </c>
      <c r="B365" s="340"/>
      <c r="C365" s="340"/>
      <c r="D365" s="255" t="str">
        <f t="shared" si="9"/>
        <v/>
      </c>
    </row>
    <row r="366" ht="36" customHeight="1" spans="1:4">
      <c r="A366" s="341" t="s">
        <v>296</v>
      </c>
      <c r="B366" s="340"/>
      <c r="C366" s="340"/>
      <c r="D366" s="255" t="str">
        <f t="shared" si="9"/>
        <v/>
      </c>
    </row>
    <row r="367" ht="36" customHeight="1" spans="1:4">
      <c r="A367" s="230" t="s">
        <v>47</v>
      </c>
      <c r="B367" s="237">
        <f>SUM(B368,B373,B382,B388,B394,B398,B402,B406,B412,B419,)</f>
        <v>32151</v>
      </c>
      <c r="C367" s="237">
        <f>SUM(C368,C373,C382,C388,C394,C398,C402,C406,C412,C419,)</f>
        <v>32691</v>
      </c>
      <c r="D367" s="255">
        <f t="shared" si="9"/>
        <v>0.017</v>
      </c>
    </row>
    <row r="368" ht="36" customHeight="1" spans="1:4">
      <c r="A368" s="230" t="s">
        <v>297</v>
      </c>
      <c r="B368" s="237">
        <f>SUM(B369:B372)</f>
        <v>795</v>
      </c>
      <c r="C368" s="237">
        <f>SUM(C369:C372)</f>
        <v>477</v>
      </c>
      <c r="D368" s="255">
        <f t="shared" si="9"/>
        <v>-0.4</v>
      </c>
    </row>
    <row r="369" ht="36" customHeight="1" spans="1:4">
      <c r="A369" s="233" t="s">
        <v>84</v>
      </c>
      <c r="B369" s="338">
        <v>560</v>
      </c>
      <c r="C369" s="338">
        <v>167</v>
      </c>
      <c r="D369" s="255">
        <f t="shared" si="9"/>
        <v>-0.702</v>
      </c>
    </row>
    <row r="370" ht="36" customHeight="1" spans="1:4">
      <c r="A370" s="233" t="s">
        <v>85</v>
      </c>
      <c r="B370" s="338">
        <v>235</v>
      </c>
      <c r="C370" s="338">
        <v>310</v>
      </c>
      <c r="D370" s="255">
        <f t="shared" si="9"/>
        <v>0.319</v>
      </c>
    </row>
    <row r="371" ht="36" customHeight="1" spans="1:4">
      <c r="A371" s="233" t="s">
        <v>86</v>
      </c>
      <c r="B371" s="338">
        <v>0</v>
      </c>
      <c r="C371" s="338">
        <v>0</v>
      </c>
      <c r="D371" s="255" t="str">
        <f t="shared" si="9"/>
        <v/>
      </c>
    </row>
    <row r="372" ht="36" customHeight="1" spans="1:4">
      <c r="A372" s="233" t="s">
        <v>298</v>
      </c>
      <c r="B372" s="338">
        <v>0</v>
      </c>
      <c r="C372" s="338">
        <v>0</v>
      </c>
      <c r="D372" s="255" t="str">
        <f t="shared" si="9"/>
        <v/>
      </c>
    </row>
    <row r="373" ht="36" customHeight="1" spans="1:4">
      <c r="A373" s="230" t="s">
        <v>299</v>
      </c>
      <c r="B373" s="237">
        <f>SUM(B374:B381)</f>
        <v>29255</v>
      </c>
      <c r="C373" s="237">
        <f>SUM(C374:C381)</f>
        <v>31051</v>
      </c>
      <c r="D373" s="255">
        <f t="shared" si="9"/>
        <v>0.061</v>
      </c>
    </row>
    <row r="374" ht="36" customHeight="1" spans="1:4">
      <c r="A374" s="233" t="s">
        <v>300</v>
      </c>
      <c r="B374" s="338">
        <v>1130</v>
      </c>
      <c r="C374" s="338">
        <v>1780</v>
      </c>
      <c r="D374" s="255">
        <f t="shared" si="9"/>
        <v>0.575</v>
      </c>
    </row>
    <row r="375" ht="36" customHeight="1" spans="1:4">
      <c r="A375" s="233" t="s">
        <v>301</v>
      </c>
      <c r="B375" s="338">
        <v>15300</v>
      </c>
      <c r="C375" s="338">
        <v>16609</v>
      </c>
      <c r="D375" s="255">
        <f t="shared" si="9"/>
        <v>0.086</v>
      </c>
    </row>
    <row r="376" ht="36" customHeight="1" spans="1:4">
      <c r="A376" s="233" t="s">
        <v>302</v>
      </c>
      <c r="B376" s="338">
        <v>8600</v>
      </c>
      <c r="C376" s="338">
        <v>8400</v>
      </c>
      <c r="D376" s="255">
        <f t="shared" si="9"/>
        <v>-0.023</v>
      </c>
    </row>
    <row r="377" ht="36" customHeight="1" spans="1:4">
      <c r="A377" s="233" t="s">
        <v>303</v>
      </c>
      <c r="B377" s="338">
        <v>4200</v>
      </c>
      <c r="C377" s="338">
        <v>4237</v>
      </c>
      <c r="D377" s="255">
        <f t="shared" si="9"/>
        <v>0.009</v>
      </c>
    </row>
    <row r="378" ht="36" customHeight="1" spans="1:4">
      <c r="A378" s="233" t="s">
        <v>304</v>
      </c>
      <c r="B378" s="338">
        <v>0</v>
      </c>
      <c r="C378" s="338">
        <v>0</v>
      </c>
      <c r="D378" s="255" t="str">
        <f t="shared" si="9"/>
        <v/>
      </c>
    </row>
    <row r="379" ht="36" customHeight="1" spans="1:4">
      <c r="A379" s="233" t="s">
        <v>305</v>
      </c>
      <c r="B379" s="338"/>
      <c r="C379" s="338"/>
      <c r="D379" s="255" t="str">
        <f t="shared" si="9"/>
        <v/>
      </c>
    </row>
    <row r="380" ht="36" customHeight="1" spans="1:4">
      <c r="A380" s="233" t="s">
        <v>306</v>
      </c>
      <c r="B380" s="234">
        <v>0</v>
      </c>
      <c r="C380" s="338">
        <v>0</v>
      </c>
      <c r="D380" s="255" t="str">
        <f t="shared" si="9"/>
        <v/>
      </c>
    </row>
    <row r="381" ht="36" customHeight="1" spans="1:4">
      <c r="A381" s="233" t="s">
        <v>307</v>
      </c>
      <c r="B381" s="234">
        <v>25</v>
      </c>
      <c r="C381" s="338">
        <v>25</v>
      </c>
      <c r="D381" s="255">
        <f t="shared" si="9"/>
        <v>0</v>
      </c>
    </row>
    <row r="382" ht="36" customHeight="1" spans="1:4">
      <c r="A382" s="230" t="s">
        <v>308</v>
      </c>
      <c r="B382" s="237">
        <f>SUM(B383:B387)</f>
        <v>625</v>
      </c>
      <c r="C382" s="237">
        <f>SUM(C383:C387)</f>
        <v>373</v>
      </c>
      <c r="D382" s="255">
        <f t="shared" si="9"/>
        <v>-0.403</v>
      </c>
    </row>
    <row r="383" ht="36" customHeight="1" spans="1:4">
      <c r="A383" s="233" t="s">
        <v>309</v>
      </c>
      <c r="B383" s="338">
        <v>0</v>
      </c>
      <c r="C383" s="338">
        <v>0</v>
      </c>
      <c r="D383" s="255" t="str">
        <f t="shared" si="9"/>
        <v/>
      </c>
    </row>
    <row r="384" ht="36" customHeight="1" spans="1:4">
      <c r="A384" s="233" t="s">
        <v>310</v>
      </c>
      <c r="B384" s="338">
        <v>625</v>
      </c>
      <c r="C384" s="338">
        <v>373</v>
      </c>
      <c r="D384" s="255">
        <f t="shared" si="9"/>
        <v>-0.403</v>
      </c>
    </row>
    <row r="385" ht="36" customHeight="1" spans="1:4">
      <c r="A385" s="233" t="s">
        <v>311</v>
      </c>
      <c r="B385" s="338">
        <v>0</v>
      </c>
      <c r="C385" s="338">
        <v>0</v>
      </c>
      <c r="D385" s="255" t="str">
        <f t="shared" si="9"/>
        <v/>
      </c>
    </row>
    <row r="386" ht="36" customHeight="1" spans="1:4">
      <c r="A386" s="233" t="s">
        <v>312</v>
      </c>
      <c r="B386" s="338">
        <v>0</v>
      </c>
      <c r="C386" s="338">
        <v>0</v>
      </c>
      <c r="D386" s="255" t="str">
        <f t="shared" ref="D386:D403" si="10">IF(B386&gt;0,C386/B386-1,IF(B386&lt;0,-(C386/B386-1),""))</f>
        <v/>
      </c>
    </row>
    <row r="387" ht="36" customHeight="1" spans="1:4">
      <c r="A387" s="233" t="s">
        <v>313</v>
      </c>
      <c r="B387" s="338">
        <v>0</v>
      </c>
      <c r="C387" s="338">
        <v>0</v>
      </c>
      <c r="D387" s="255" t="str">
        <f t="shared" si="10"/>
        <v/>
      </c>
    </row>
    <row r="388" ht="36" customHeight="1" spans="1:4">
      <c r="A388" s="230" t="s">
        <v>314</v>
      </c>
      <c r="B388" s="237">
        <f>SUM(B389:B393)</f>
        <v>0</v>
      </c>
      <c r="C388" s="237">
        <f>SUM(C389:C393)</f>
        <v>0</v>
      </c>
      <c r="D388" s="255" t="str">
        <f t="shared" si="10"/>
        <v/>
      </c>
    </row>
    <row r="389" ht="36" customHeight="1" spans="1:4">
      <c r="A389" s="233" t="s">
        <v>315</v>
      </c>
      <c r="B389" s="234">
        <v>0</v>
      </c>
      <c r="C389" s="234">
        <v>0</v>
      </c>
      <c r="D389" s="255" t="str">
        <f t="shared" si="10"/>
        <v/>
      </c>
    </row>
    <row r="390" ht="36" customHeight="1" spans="1:4">
      <c r="A390" s="233" t="s">
        <v>316</v>
      </c>
      <c r="B390" s="234">
        <v>0</v>
      </c>
      <c r="C390" s="234">
        <v>0</v>
      </c>
      <c r="D390" s="255" t="str">
        <f t="shared" si="10"/>
        <v/>
      </c>
    </row>
    <row r="391" ht="36" customHeight="1" spans="1:4">
      <c r="A391" s="233" t="s">
        <v>317</v>
      </c>
      <c r="B391" s="234">
        <v>0</v>
      </c>
      <c r="C391" s="234">
        <v>0</v>
      </c>
      <c r="D391" s="255" t="str">
        <f t="shared" si="10"/>
        <v/>
      </c>
    </row>
    <row r="392" ht="36" customHeight="1" spans="1:4">
      <c r="A392" s="233" t="s">
        <v>318</v>
      </c>
      <c r="B392" s="234">
        <v>0</v>
      </c>
      <c r="C392" s="234">
        <v>0</v>
      </c>
      <c r="D392" s="255" t="str">
        <f t="shared" si="10"/>
        <v/>
      </c>
    </row>
    <row r="393" ht="36" customHeight="1" spans="1:4">
      <c r="A393" s="233" t="s">
        <v>319</v>
      </c>
      <c r="B393" s="234">
        <v>0</v>
      </c>
      <c r="C393" s="234">
        <v>0</v>
      </c>
      <c r="D393" s="255" t="str">
        <f t="shared" si="10"/>
        <v/>
      </c>
    </row>
    <row r="394" ht="36" customHeight="1" spans="1:4">
      <c r="A394" s="230" t="s">
        <v>320</v>
      </c>
      <c r="B394" s="237">
        <f>SUM(B395:B397)</f>
        <v>0</v>
      </c>
      <c r="C394" s="237">
        <f>SUM(C395:C397)</f>
        <v>0</v>
      </c>
      <c r="D394" s="255" t="str">
        <f t="shared" si="10"/>
        <v/>
      </c>
    </row>
    <row r="395" ht="36" customHeight="1" spans="1:4">
      <c r="A395" s="233" t="s">
        <v>321</v>
      </c>
      <c r="B395" s="234"/>
      <c r="C395" s="234"/>
      <c r="D395" s="255" t="str">
        <f t="shared" si="10"/>
        <v/>
      </c>
    </row>
    <row r="396" ht="36" customHeight="1" spans="1:4">
      <c r="A396" s="233" t="s">
        <v>322</v>
      </c>
      <c r="B396" s="234">
        <v>0</v>
      </c>
      <c r="C396" s="234">
        <v>0</v>
      </c>
      <c r="D396" s="255" t="str">
        <f t="shared" si="10"/>
        <v/>
      </c>
    </row>
    <row r="397" ht="36" customHeight="1" spans="1:4">
      <c r="A397" s="233" t="s">
        <v>323</v>
      </c>
      <c r="B397" s="234">
        <v>0</v>
      </c>
      <c r="C397" s="234">
        <v>0</v>
      </c>
      <c r="D397" s="255" t="str">
        <f t="shared" si="10"/>
        <v/>
      </c>
    </row>
    <row r="398" ht="36" customHeight="1" spans="1:4">
      <c r="A398" s="230" t="s">
        <v>324</v>
      </c>
      <c r="B398" s="237">
        <v>0</v>
      </c>
      <c r="C398" s="237">
        <v>0</v>
      </c>
      <c r="D398" s="255" t="str">
        <f t="shared" si="10"/>
        <v/>
      </c>
    </row>
    <row r="399" ht="36" customHeight="1" spans="1:4">
      <c r="A399" s="233" t="s">
        <v>325</v>
      </c>
      <c r="B399" s="234">
        <v>0</v>
      </c>
      <c r="C399" s="234">
        <v>0</v>
      </c>
      <c r="D399" s="255" t="str">
        <f t="shared" si="10"/>
        <v/>
      </c>
    </row>
    <row r="400" ht="36" customHeight="1" spans="1:4">
      <c r="A400" s="233" t="s">
        <v>326</v>
      </c>
      <c r="B400" s="234">
        <v>0</v>
      </c>
      <c r="C400" s="234">
        <v>0</v>
      </c>
      <c r="D400" s="255" t="str">
        <f t="shared" si="10"/>
        <v/>
      </c>
    </row>
    <row r="401" ht="36" customHeight="1" spans="1:4">
      <c r="A401" s="233" t="s">
        <v>327</v>
      </c>
      <c r="B401" s="234">
        <v>0</v>
      </c>
      <c r="C401" s="234">
        <v>0</v>
      </c>
      <c r="D401" s="255" t="str">
        <f t="shared" si="10"/>
        <v/>
      </c>
    </row>
    <row r="402" ht="36" customHeight="1" spans="1:4">
      <c r="A402" s="230" t="s">
        <v>328</v>
      </c>
      <c r="B402" s="237">
        <f>SUM(B403:B405)</f>
        <v>56</v>
      </c>
      <c r="C402" s="237">
        <f>SUM(C403:C405)</f>
        <v>58</v>
      </c>
      <c r="D402" s="255">
        <f t="shared" si="10"/>
        <v>0.036</v>
      </c>
    </row>
    <row r="403" ht="36" customHeight="1" spans="1:4">
      <c r="A403" s="233" t="s">
        <v>329</v>
      </c>
      <c r="B403" s="234">
        <v>56</v>
      </c>
      <c r="C403" s="234">
        <v>58</v>
      </c>
      <c r="D403" s="255">
        <f t="shared" si="10"/>
        <v>0.036</v>
      </c>
    </row>
    <row r="404" ht="36" customHeight="1" spans="1:4">
      <c r="A404" s="233" t="s">
        <v>330</v>
      </c>
      <c r="B404" s="234">
        <v>0</v>
      </c>
      <c r="C404" s="234">
        <v>0</v>
      </c>
      <c r="D404" s="255" t="str">
        <f t="shared" ref="D404:D467" si="11">IF(B404&gt;0,C404/B404-1,IF(B404&lt;0,-(C404/B404-1),""))</f>
        <v/>
      </c>
    </row>
    <row r="405" ht="36" customHeight="1" spans="1:4">
      <c r="A405" s="233" t="s">
        <v>331</v>
      </c>
      <c r="B405" s="234">
        <v>0</v>
      </c>
      <c r="C405" s="234">
        <v>0</v>
      </c>
      <c r="D405" s="255" t="str">
        <f t="shared" si="11"/>
        <v/>
      </c>
    </row>
    <row r="406" ht="36" customHeight="1" spans="1:4">
      <c r="A406" s="230" t="s">
        <v>332</v>
      </c>
      <c r="B406" s="237">
        <f>SUM(B407:B411)</f>
        <v>1420</v>
      </c>
      <c r="C406" s="237">
        <f>SUM(C407:C411)</f>
        <v>732</v>
      </c>
      <c r="D406" s="255">
        <f t="shared" si="11"/>
        <v>-0.485</v>
      </c>
    </row>
    <row r="407" ht="36" customHeight="1" spans="1:4">
      <c r="A407" s="233" t="s">
        <v>333</v>
      </c>
      <c r="B407" s="234">
        <v>1120</v>
      </c>
      <c r="C407" s="234">
        <v>419</v>
      </c>
      <c r="D407" s="255">
        <f t="shared" si="11"/>
        <v>-0.626</v>
      </c>
    </row>
    <row r="408" ht="36" customHeight="1" spans="1:4">
      <c r="A408" s="233" t="s">
        <v>334</v>
      </c>
      <c r="B408" s="234">
        <v>300</v>
      </c>
      <c r="C408" s="234">
        <v>313</v>
      </c>
      <c r="D408" s="255">
        <f t="shared" si="11"/>
        <v>0.043</v>
      </c>
    </row>
    <row r="409" ht="36" customHeight="1" spans="1:4">
      <c r="A409" s="233" t="s">
        <v>335</v>
      </c>
      <c r="B409" s="234">
        <v>0</v>
      </c>
      <c r="C409" s="234">
        <v>0</v>
      </c>
      <c r="D409" s="255" t="str">
        <f t="shared" si="11"/>
        <v/>
      </c>
    </row>
    <row r="410" ht="36" customHeight="1" spans="1:4">
      <c r="A410" s="233" t="s">
        <v>336</v>
      </c>
      <c r="B410" s="234">
        <v>0</v>
      </c>
      <c r="C410" s="234">
        <v>0</v>
      </c>
      <c r="D410" s="255" t="str">
        <f t="shared" si="11"/>
        <v/>
      </c>
    </row>
    <row r="411" ht="36" customHeight="1" spans="1:4">
      <c r="A411" s="233" t="s">
        <v>337</v>
      </c>
      <c r="B411" s="234">
        <v>0</v>
      </c>
      <c r="C411" s="234">
        <v>0</v>
      </c>
      <c r="D411" s="255" t="str">
        <f t="shared" si="11"/>
        <v/>
      </c>
    </row>
    <row r="412" ht="36" customHeight="1" spans="1:4">
      <c r="A412" s="230" t="s">
        <v>338</v>
      </c>
      <c r="B412" s="237">
        <f>SUM(B413:B418)</f>
        <v>0</v>
      </c>
      <c r="C412" s="237">
        <f>SUM(C413:C418)</f>
        <v>0</v>
      </c>
      <c r="D412" s="255" t="str">
        <f t="shared" si="11"/>
        <v/>
      </c>
    </row>
    <row r="413" s="329" customFormat="1" ht="36" customHeight="1" spans="1:4">
      <c r="A413" s="233" t="s">
        <v>339</v>
      </c>
      <c r="B413" s="234">
        <v>0</v>
      </c>
      <c r="C413" s="234">
        <v>0</v>
      </c>
      <c r="D413" s="255" t="str">
        <f t="shared" si="11"/>
        <v/>
      </c>
    </row>
    <row r="414" ht="36" customHeight="1" spans="1:4">
      <c r="A414" s="233" t="s">
        <v>340</v>
      </c>
      <c r="B414" s="234">
        <v>0</v>
      </c>
      <c r="C414" s="234">
        <v>0</v>
      </c>
      <c r="D414" s="255" t="str">
        <f t="shared" si="11"/>
        <v/>
      </c>
    </row>
    <row r="415" ht="36" customHeight="1" spans="1:4">
      <c r="A415" s="233" t="s">
        <v>341</v>
      </c>
      <c r="B415" s="234">
        <v>0</v>
      </c>
      <c r="C415" s="234">
        <v>0</v>
      </c>
      <c r="D415" s="255" t="str">
        <f t="shared" si="11"/>
        <v/>
      </c>
    </row>
    <row r="416" s="329" customFormat="1" ht="36" customHeight="1" spans="1:4">
      <c r="A416" s="233" t="s">
        <v>342</v>
      </c>
      <c r="B416" s="234">
        <v>0</v>
      </c>
      <c r="C416" s="234">
        <v>0</v>
      </c>
      <c r="D416" s="255" t="str">
        <f t="shared" si="11"/>
        <v/>
      </c>
    </row>
    <row r="417" ht="36" customHeight="1" spans="1:4">
      <c r="A417" s="233" t="s">
        <v>343</v>
      </c>
      <c r="B417" s="234">
        <v>0</v>
      </c>
      <c r="C417" s="234">
        <v>0</v>
      </c>
      <c r="D417" s="255" t="str">
        <f t="shared" si="11"/>
        <v/>
      </c>
    </row>
    <row r="418" ht="36" customHeight="1" spans="1:4">
      <c r="A418" s="233" t="s">
        <v>344</v>
      </c>
      <c r="B418" s="234"/>
      <c r="C418" s="234"/>
      <c r="D418" s="255" t="str">
        <f t="shared" si="11"/>
        <v/>
      </c>
    </row>
    <row r="419" ht="36" customHeight="1" spans="1:4">
      <c r="A419" s="230" t="s">
        <v>345</v>
      </c>
      <c r="B419" s="237">
        <f>SUM(B420)</f>
        <v>0</v>
      </c>
      <c r="C419" s="237">
        <f>SUM(C420)</f>
        <v>0</v>
      </c>
      <c r="D419" s="255" t="str">
        <f t="shared" si="11"/>
        <v/>
      </c>
    </row>
    <row r="420" ht="36" customHeight="1" spans="1:4">
      <c r="A420" s="233" t="s">
        <v>346</v>
      </c>
      <c r="B420" s="234"/>
      <c r="C420" s="234"/>
      <c r="D420" s="255" t="str">
        <f t="shared" si="11"/>
        <v/>
      </c>
    </row>
    <row r="421" ht="36" customHeight="1" spans="1:4">
      <c r="A421" s="339" t="s">
        <v>223</v>
      </c>
      <c r="B421" s="340"/>
      <c r="C421" s="340"/>
      <c r="D421" s="255" t="str">
        <f t="shared" si="11"/>
        <v/>
      </c>
    </row>
    <row r="422" ht="36" customHeight="1" spans="1:4">
      <c r="A422" s="339" t="s">
        <v>347</v>
      </c>
      <c r="B422" s="340"/>
      <c r="C422" s="340"/>
      <c r="D422" s="255" t="str">
        <f t="shared" si="11"/>
        <v/>
      </c>
    </row>
    <row r="423" ht="36" customHeight="1" spans="1:4">
      <c r="A423" s="230" t="s">
        <v>48</v>
      </c>
      <c r="B423" s="237">
        <f>SUM(B424,B429,B438,B444,B449,B454,B459,B466,B470,B474,)</f>
        <v>1070</v>
      </c>
      <c r="C423" s="237">
        <f>SUM(C424,C429,C438,C444,C449,C454,C459,C466,C470,C474,)</f>
        <v>978</v>
      </c>
      <c r="D423" s="255">
        <f t="shared" si="11"/>
        <v>-0.086</v>
      </c>
    </row>
    <row r="424" ht="36" customHeight="1" spans="1:4">
      <c r="A424" s="230" t="s">
        <v>348</v>
      </c>
      <c r="B424" s="237">
        <f>SUM(B425:B428)</f>
        <v>670</v>
      </c>
      <c r="C424" s="237">
        <f>SUM(C425:C428)</f>
        <v>876</v>
      </c>
      <c r="D424" s="255">
        <f t="shared" si="11"/>
        <v>0.307</v>
      </c>
    </row>
    <row r="425" ht="36" customHeight="1" spans="1:4">
      <c r="A425" s="233" t="s">
        <v>84</v>
      </c>
      <c r="B425" s="234">
        <v>664</v>
      </c>
      <c r="C425" s="234">
        <v>616</v>
      </c>
      <c r="D425" s="255">
        <f t="shared" si="11"/>
        <v>-0.072</v>
      </c>
    </row>
    <row r="426" ht="36" customHeight="1" spans="1:4">
      <c r="A426" s="233" t="s">
        <v>85</v>
      </c>
      <c r="B426" s="234">
        <v>6</v>
      </c>
      <c r="C426" s="234">
        <v>100</v>
      </c>
      <c r="D426" s="255">
        <f t="shared" si="11"/>
        <v>15.667</v>
      </c>
    </row>
    <row r="427" ht="36" customHeight="1" spans="1:4">
      <c r="A427" s="233" t="s">
        <v>86</v>
      </c>
      <c r="B427" s="234">
        <v>0</v>
      </c>
      <c r="C427" s="234">
        <v>0</v>
      </c>
      <c r="D427" s="255" t="str">
        <f t="shared" si="11"/>
        <v/>
      </c>
    </row>
    <row r="428" ht="36" customHeight="1" spans="1:4">
      <c r="A428" s="233" t="s">
        <v>349</v>
      </c>
      <c r="B428" s="234">
        <v>0</v>
      </c>
      <c r="C428" s="234">
        <v>160</v>
      </c>
      <c r="D428" s="255" t="str">
        <f t="shared" si="11"/>
        <v/>
      </c>
    </row>
    <row r="429" ht="36" customHeight="1" spans="1:4">
      <c r="A429" s="230" t="s">
        <v>350</v>
      </c>
      <c r="B429" s="237">
        <f>SUM(B430:B437)</f>
        <v>0</v>
      </c>
      <c r="C429" s="237">
        <f>SUM(C430:C437)</f>
        <v>0</v>
      </c>
      <c r="D429" s="255" t="str">
        <f t="shared" si="11"/>
        <v/>
      </c>
    </row>
    <row r="430" ht="36" customHeight="1" spans="1:4">
      <c r="A430" s="233" t="s">
        <v>351</v>
      </c>
      <c r="B430" s="338">
        <v>0</v>
      </c>
      <c r="C430" s="338">
        <v>0</v>
      </c>
      <c r="D430" s="255" t="str">
        <f t="shared" si="11"/>
        <v/>
      </c>
    </row>
    <row r="431" ht="36" customHeight="1" spans="1:4">
      <c r="A431" s="233" t="s">
        <v>352</v>
      </c>
      <c r="B431" s="338">
        <v>0</v>
      </c>
      <c r="C431" s="338">
        <v>0</v>
      </c>
      <c r="D431" s="255" t="str">
        <f t="shared" si="11"/>
        <v/>
      </c>
    </row>
    <row r="432" ht="36" customHeight="1" spans="1:4">
      <c r="A432" s="233" t="s">
        <v>353</v>
      </c>
      <c r="B432" s="338">
        <v>0</v>
      </c>
      <c r="C432" s="338">
        <v>0</v>
      </c>
      <c r="D432" s="255" t="str">
        <f t="shared" si="11"/>
        <v/>
      </c>
    </row>
    <row r="433" ht="36" customHeight="1" spans="1:4">
      <c r="A433" s="233" t="s">
        <v>354</v>
      </c>
      <c r="B433" s="338">
        <v>0</v>
      </c>
      <c r="C433" s="338">
        <v>0</v>
      </c>
      <c r="D433" s="255" t="str">
        <f t="shared" si="11"/>
        <v/>
      </c>
    </row>
    <row r="434" ht="36" customHeight="1" spans="1:4">
      <c r="A434" s="233" t="s">
        <v>355</v>
      </c>
      <c r="B434" s="338">
        <v>0</v>
      </c>
      <c r="C434" s="338">
        <v>0</v>
      </c>
      <c r="D434" s="255" t="str">
        <f t="shared" si="11"/>
        <v/>
      </c>
    </row>
    <row r="435" ht="36" customHeight="1" spans="1:4">
      <c r="A435" s="233" t="s">
        <v>356</v>
      </c>
      <c r="B435" s="338">
        <v>0</v>
      </c>
      <c r="C435" s="338">
        <v>0</v>
      </c>
      <c r="D435" s="255" t="str">
        <f t="shared" si="11"/>
        <v/>
      </c>
    </row>
    <row r="436" ht="36" customHeight="1" spans="1:4">
      <c r="A436" s="342" t="s">
        <v>357</v>
      </c>
      <c r="B436" s="338">
        <v>0</v>
      </c>
      <c r="C436" s="338">
        <v>0</v>
      </c>
      <c r="D436" s="255" t="str">
        <f t="shared" si="11"/>
        <v/>
      </c>
    </row>
    <row r="437" ht="36" customHeight="1" spans="1:4">
      <c r="A437" s="233" t="s">
        <v>358</v>
      </c>
      <c r="B437" s="338">
        <v>0</v>
      </c>
      <c r="C437" s="338">
        <v>0</v>
      </c>
      <c r="D437" s="255" t="str">
        <f t="shared" si="11"/>
        <v/>
      </c>
    </row>
    <row r="438" ht="36" customHeight="1" spans="1:4">
      <c r="A438" s="230" t="s">
        <v>359</v>
      </c>
      <c r="B438" s="237">
        <f>SUM(B439:B443)</f>
        <v>0</v>
      </c>
      <c r="C438" s="237">
        <f>SUM(C439:C443)</f>
        <v>0</v>
      </c>
      <c r="D438" s="255" t="str">
        <f t="shared" si="11"/>
        <v/>
      </c>
    </row>
    <row r="439" ht="36" customHeight="1" spans="1:4">
      <c r="A439" s="233" t="s">
        <v>351</v>
      </c>
      <c r="B439" s="338">
        <v>0</v>
      </c>
      <c r="C439" s="338">
        <v>0</v>
      </c>
      <c r="D439" s="255" t="str">
        <f t="shared" si="11"/>
        <v/>
      </c>
    </row>
    <row r="440" ht="36" customHeight="1" spans="1:4">
      <c r="A440" s="233" t="s">
        <v>360</v>
      </c>
      <c r="B440" s="338">
        <v>0</v>
      </c>
      <c r="C440" s="338">
        <v>0</v>
      </c>
      <c r="D440" s="255" t="str">
        <f t="shared" si="11"/>
        <v/>
      </c>
    </row>
    <row r="441" ht="36" customHeight="1" spans="1:4">
      <c r="A441" s="233" t="s">
        <v>361</v>
      </c>
      <c r="B441" s="338">
        <v>0</v>
      </c>
      <c r="C441" s="338">
        <v>0</v>
      </c>
      <c r="D441" s="255" t="str">
        <f t="shared" si="11"/>
        <v/>
      </c>
    </row>
    <row r="442" ht="36" customHeight="1" spans="1:4">
      <c r="A442" s="233" t="s">
        <v>362</v>
      </c>
      <c r="B442" s="338">
        <v>0</v>
      </c>
      <c r="C442" s="338">
        <v>0</v>
      </c>
      <c r="D442" s="255" t="str">
        <f t="shared" si="11"/>
        <v/>
      </c>
    </row>
    <row r="443" ht="36" customHeight="1" spans="1:4">
      <c r="A443" s="233" t="s">
        <v>363</v>
      </c>
      <c r="B443" s="338">
        <v>0</v>
      </c>
      <c r="C443" s="338">
        <v>0</v>
      </c>
      <c r="D443" s="255" t="str">
        <f t="shared" si="11"/>
        <v/>
      </c>
    </row>
    <row r="444" ht="36" customHeight="1" spans="1:4">
      <c r="A444" s="230" t="s">
        <v>364</v>
      </c>
      <c r="B444" s="237">
        <f>SUM(B445:B448)</f>
        <v>235</v>
      </c>
      <c r="C444" s="237">
        <f>SUM(C445:C448)</f>
        <v>70</v>
      </c>
      <c r="D444" s="255">
        <f t="shared" si="11"/>
        <v>-0.702</v>
      </c>
    </row>
    <row r="445" ht="36" customHeight="1" spans="1:4">
      <c r="A445" s="233" t="s">
        <v>351</v>
      </c>
      <c r="B445" s="234">
        <v>0</v>
      </c>
      <c r="C445" s="234">
        <v>0</v>
      </c>
      <c r="D445" s="255" t="str">
        <f t="shared" si="11"/>
        <v/>
      </c>
    </row>
    <row r="446" ht="36" customHeight="1" spans="1:4">
      <c r="A446" s="233" t="s">
        <v>365</v>
      </c>
      <c r="B446" s="234">
        <v>25</v>
      </c>
      <c r="C446" s="234">
        <v>30</v>
      </c>
      <c r="D446" s="255">
        <f t="shared" si="11"/>
        <v>0.2</v>
      </c>
    </row>
    <row r="447" ht="36" customHeight="1" spans="1:4">
      <c r="A447" s="233" t="s">
        <v>366</v>
      </c>
      <c r="B447" s="234">
        <v>0</v>
      </c>
      <c r="C447" s="234">
        <v>0</v>
      </c>
      <c r="D447" s="255" t="str">
        <f t="shared" si="11"/>
        <v/>
      </c>
    </row>
    <row r="448" ht="36" customHeight="1" spans="1:4">
      <c r="A448" s="233" t="s">
        <v>367</v>
      </c>
      <c r="B448" s="234">
        <v>210</v>
      </c>
      <c r="C448" s="234">
        <v>40</v>
      </c>
      <c r="D448" s="255">
        <f t="shared" si="11"/>
        <v>-0.81</v>
      </c>
    </row>
    <row r="449" ht="36" customHeight="1" spans="1:4">
      <c r="A449" s="230" t="s">
        <v>368</v>
      </c>
      <c r="B449" s="237">
        <f>SUM(B450:B453)</f>
        <v>0</v>
      </c>
      <c r="C449" s="237">
        <f>SUM(C450:C453)</f>
        <v>0</v>
      </c>
      <c r="D449" s="255" t="str">
        <f t="shared" si="11"/>
        <v/>
      </c>
    </row>
    <row r="450" ht="36" customHeight="1" spans="1:4">
      <c r="A450" s="233" t="s">
        <v>351</v>
      </c>
      <c r="B450" s="234"/>
      <c r="C450" s="234"/>
      <c r="D450" s="255" t="str">
        <f t="shared" si="11"/>
        <v/>
      </c>
    </row>
    <row r="451" ht="36" customHeight="1" spans="1:4">
      <c r="A451" s="233" t="s">
        <v>369</v>
      </c>
      <c r="B451" s="234">
        <v>0</v>
      </c>
      <c r="C451" s="234">
        <v>0</v>
      </c>
      <c r="D451" s="255" t="str">
        <f t="shared" si="11"/>
        <v/>
      </c>
    </row>
    <row r="452" ht="36" customHeight="1" spans="1:4">
      <c r="A452" s="233" t="s">
        <v>370</v>
      </c>
      <c r="B452" s="234"/>
      <c r="C452" s="234"/>
      <c r="D452" s="255" t="str">
        <f t="shared" si="11"/>
        <v/>
      </c>
    </row>
    <row r="453" ht="36" customHeight="1" spans="1:4">
      <c r="A453" s="233" t="s">
        <v>371</v>
      </c>
      <c r="B453" s="234"/>
      <c r="C453" s="234"/>
      <c r="D453" s="255" t="str">
        <f t="shared" si="11"/>
        <v/>
      </c>
    </row>
    <row r="454" ht="36" customHeight="1" spans="1:4">
      <c r="A454" s="230" t="s">
        <v>372</v>
      </c>
      <c r="B454" s="237">
        <f>SUM(B455:B458)</f>
        <v>0</v>
      </c>
      <c r="C454" s="237">
        <f>SUM(C455:C458)</f>
        <v>0</v>
      </c>
      <c r="D454" s="255" t="str">
        <f t="shared" si="11"/>
        <v/>
      </c>
    </row>
    <row r="455" ht="36" customHeight="1" spans="1:4">
      <c r="A455" s="233" t="s">
        <v>373</v>
      </c>
      <c r="B455" s="234"/>
      <c r="C455" s="234"/>
      <c r="D455" s="255" t="str">
        <f t="shared" si="11"/>
        <v/>
      </c>
    </row>
    <row r="456" ht="36" customHeight="1" spans="1:4">
      <c r="A456" s="233" t="s">
        <v>374</v>
      </c>
      <c r="B456" s="234"/>
      <c r="C456" s="234"/>
      <c r="D456" s="255" t="str">
        <f t="shared" si="11"/>
        <v/>
      </c>
    </row>
    <row r="457" ht="36" customHeight="1" spans="1:4">
      <c r="A457" s="233" t="s">
        <v>375</v>
      </c>
      <c r="B457" s="234">
        <v>0</v>
      </c>
      <c r="C457" s="234">
        <v>0</v>
      </c>
      <c r="D457" s="255" t="str">
        <f t="shared" si="11"/>
        <v/>
      </c>
    </row>
    <row r="458" ht="36" customHeight="1" spans="1:4">
      <c r="A458" s="233" t="s">
        <v>376</v>
      </c>
      <c r="B458" s="234"/>
      <c r="C458" s="234"/>
      <c r="D458" s="255" t="str">
        <f t="shared" si="11"/>
        <v/>
      </c>
    </row>
    <row r="459" ht="36" customHeight="1" spans="1:4">
      <c r="A459" s="230" t="s">
        <v>377</v>
      </c>
      <c r="B459" s="237">
        <f>SUM(B460:B465)</f>
        <v>150</v>
      </c>
      <c r="C459" s="237">
        <f>SUM(C460:C465)</f>
        <v>32</v>
      </c>
      <c r="D459" s="255">
        <f t="shared" si="11"/>
        <v>-0.787</v>
      </c>
    </row>
    <row r="460" ht="36" customHeight="1" spans="1:4">
      <c r="A460" s="233" t="s">
        <v>351</v>
      </c>
      <c r="B460" s="234">
        <v>0</v>
      </c>
      <c r="C460" s="234">
        <v>0</v>
      </c>
      <c r="D460" s="255" t="str">
        <f t="shared" si="11"/>
        <v/>
      </c>
    </row>
    <row r="461" ht="36" customHeight="1" spans="1:4">
      <c r="A461" s="233" t="s">
        <v>378</v>
      </c>
      <c r="B461" s="234">
        <v>150</v>
      </c>
      <c r="C461" s="234">
        <v>32</v>
      </c>
      <c r="D461" s="255">
        <f t="shared" si="11"/>
        <v>-0.787</v>
      </c>
    </row>
    <row r="462" ht="36" customHeight="1" spans="1:4">
      <c r="A462" s="233" t="s">
        <v>379</v>
      </c>
      <c r="B462" s="234">
        <v>0</v>
      </c>
      <c r="C462" s="234">
        <v>0</v>
      </c>
      <c r="D462" s="255" t="str">
        <f t="shared" si="11"/>
        <v/>
      </c>
    </row>
    <row r="463" ht="36" customHeight="1" spans="1:4">
      <c r="A463" s="233" t="s">
        <v>380</v>
      </c>
      <c r="B463" s="234">
        <v>0</v>
      </c>
      <c r="C463" s="234">
        <v>0</v>
      </c>
      <c r="D463" s="255" t="str">
        <f t="shared" si="11"/>
        <v/>
      </c>
    </row>
    <row r="464" ht="36" customHeight="1" spans="1:4">
      <c r="A464" s="233" t="s">
        <v>381</v>
      </c>
      <c r="B464" s="234">
        <v>0</v>
      </c>
      <c r="C464" s="234">
        <v>0</v>
      </c>
      <c r="D464" s="255" t="str">
        <f t="shared" si="11"/>
        <v/>
      </c>
    </row>
    <row r="465" ht="36" customHeight="1" spans="1:4">
      <c r="A465" s="233" t="s">
        <v>382</v>
      </c>
      <c r="B465" s="234">
        <v>0</v>
      </c>
      <c r="C465" s="234">
        <v>0</v>
      </c>
      <c r="D465" s="255" t="str">
        <f t="shared" si="11"/>
        <v/>
      </c>
    </row>
    <row r="466" ht="36" customHeight="1" spans="1:4">
      <c r="A466" s="230" t="s">
        <v>383</v>
      </c>
      <c r="B466" s="237">
        <f>SUM(B467:B469)</f>
        <v>0</v>
      </c>
      <c r="C466" s="237">
        <f>SUM(C467:C469)</f>
        <v>0</v>
      </c>
      <c r="D466" s="255" t="str">
        <f t="shared" si="11"/>
        <v/>
      </c>
    </row>
    <row r="467" ht="36" customHeight="1" spans="1:4">
      <c r="A467" s="233" t="s">
        <v>384</v>
      </c>
      <c r="B467" s="234"/>
      <c r="C467" s="234"/>
      <c r="D467" s="255" t="str">
        <f t="shared" si="11"/>
        <v/>
      </c>
    </row>
    <row r="468" ht="36" customHeight="1" spans="1:4">
      <c r="A468" s="233" t="s">
        <v>385</v>
      </c>
      <c r="B468" s="234"/>
      <c r="C468" s="234"/>
      <c r="D468" s="255" t="str">
        <f t="shared" ref="D468:D531" si="12">IF(B468&gt;0,C468/B468-1,IF(B468&lt;0,-(C468/B468-1),""))</f>
        <v/>
      </c>
    </row>
    <row r="469" ht="36" customHeight="1" spans="1:4">
      <c r="A469" s="233" t="s">
        <v>386</v>
      </c>
      <c r="B469" s="234">
        <v>0</v>
      </c>
      <c r="C469" s="234">
        <v>0</v>
      </c>
      <c r="D469" s="255" t="str">
        <f t="shared" si="12"/>
        <v/>
      </c>
    </row>
    <row r="470" ht="36" customHeight="1" spans="1:4">
      <c r="A470" s="230" t="s">
        <v>387</v>
      </c>
      <c r="B470" s="237">
        <f>SUM(B471:B473)</f>
        <v>0</v>
      </c>
      <c r="C470" s="237">
        <f>SUM(C471:C473)</f>
        <v>0</v>
      </c>
      <c r="D470" s="255" t="str">
        <f t="shared" si="12"/>
        <v/>
      </c>
    </row>
    <row r="471" ht="36" customHeight="1" spans="1:4">
      <c r="A471" s="233" t="s">
        <v>388</v>
      </c>
      <c r="B471" s="234"/>
      <c r="C471" s="234"/>
      <c r="D471" s="255" t="str">
        <f t="shared" si="12"/>
        <v/>
      </c>
    </row>
    <row r="472" ht="36" customHeight="1" spans="1:4">
      <c r="A472" s="233" t="s">
        <v>389</v>
      </c>
      <c r="B472" s="234"/>
      <c r="C472" s="234"/>
      <c r="D472" s="255" t="str">
        <f t="shared" si="12"/>
        <v/>
      </c>
    </row>
    <row r="473" ht="36" customHeight="1" spans="1:4">
      <c r="A473" s="233" t="s">
        <v>390</v>
      </c>
      <c r="B473" s="234">
        <v>0</v>
      </c>
      <c r="C473" s="234">
        <v>0</v>
      </c>
      <c r="D473" s="255" t="str">
        <f t="shared" si="12"/>
        <v/>
      </c>
    </row>
    <row r="474" ht="36" customHeight="1" spans="1:4">
      <c r="A474" s="230" t="s">
        <v>391</v>
      </c>
      <c r="B474" s="237">
        <f>SUM(B475:B478)</f>
        <v>15</v>
      </c>
      <c r="C474" s="237">
        <f>SUM(C475:C478)</f>
        <v>0</v>
      </c>
      <c r="D474" s="255">
        <f t="shared" si="12"/>
        <v>-1</v>
      </c>
    </row>
    <row r="475" ht="36" customHeight="1" spans="1:4">
      <c r="A475" s="233" t="s">
        <v>392</v>
      </c>
      <c r="B475" s="234">
        <v>0</v>
      </c>
      <c r="C475" s="234">
        <v>0</v>
      </c>
      <c r="D475" s="255" t="str">
        <f t="shared" si="12"/>
        <v/>
      </c>
    </row>
    <row r="476" ht="36" customHeight="1" spans="1:4">
      <c r="A476" s="233" t="s">
        <v>393</v>
      </c>
      <c r="B476" s="234">
        <v>0</v>
      </c>
      <c r="C476" s="234">
        <v>0</v>
      </c>
      <c r="D476" s="255" t="str">
        <f t="shared" si="12"/>
        <v/>
      </c>
    </row>
    <row r="477" ht="36" customHeight="1" spans="1:4">
      <c r="A477" s="233" t="s">
        <v>394</v>
      </c>
      <c r="B477" s="234">
        <v>0</v>
      </c>
      <c r="C477" s="234">
        <v>0</v>
      </c>
      <c r="D477" s="255" t="str">
        <f t="shared" si="12"/>
        <v/>
      </c>
    </row>
    <row r="478" ht="36" customHeight="1" spans="1:4">
      <c r="A478" s="233" t="s">
        <v>395</v>
      </c>
      <c r="B478" s="234">
        <v>15</v>
      </c>
      <c r="C478" s="234">
        <v>0</v>
      </c>
      <c r="D478" s="255">
        <f t="shared" si="12"/>
        <v>-1</v>
      </c>
    </row>
    <row r="479" ht="36" customHeight="1" spans="1:4">
      <c r="A479" s="341" t="s">
        <v>223</v>
      </c>
      <c r="B479" s="340"/>
      <c r="C479" s="340"/>
      <c r="D479" s="255" t="str">
        <f t="shared" si="12"/>
        <v/>
      </c>
    </row>
    <row r="480" ht="36" customHeight="1" spans="1:4">
      <c r="A480" s="230" t="s">
        <v>49</v>
      </c>
      <c r="B480" s="237">
        <f>SUM(B481,B497,B505,B516,B525,B535,)</f>
        <v>2111</v>
      </c>
      <c r="C480" s="237">
        <f>SUM(C481,C497,C505,C516,C525,C535,)</f>
        <v>1237</v>
      </c>
      <c r="D480" s="255">
        <f t="shared" si="12"/>
        <v>-0.414</v>
      </c>
    </row>
    <row r="481" ht="36" customHeight="1" spans="1:4">
      <c r="A481" s="230" t="s">
        <v>396</v>
      </c>
      <c r="B481" s="237">
        <f>SUM(B482:B496)</f>
        <v>1325</v>
      </c>
      <c r="C481" s="237">
        <f>SUM(C482:C496)</f>
        <v>823</v>
      </c>
      <c r="D481" s="255">
        <f t="shared" si="12"/>
        <v>-0.379</v>
      </c>
    </row>
    <row r="482" ht="36" customHeight="1" spans="1:4">
      <c r="A482" s="233" t="s">
        <v>84</v>
      </c>
      <c r="B482" s="234">
        <v>504</v>
      </c>
      <c r="C482" s="234">
        <v>508</v>
      </c>
      <c r="D482" s="255">
        <f t="shared" si="12"/>
        <v>0.008</v>
      </c>
    </row>
    <row r="483" ht="36" customHeight="1" spans="1:4">
      <c r="A483" s="233" t="s">
        <v>85</v>
      </c>
      <c r="B483" s="234">
        <v>100</v>
      </c>
      <c r="C483" s="234">
        <v>7</v>
      </c>
      <c r="D483" s="255">
        <f t="shared" si="12"/>
        <v>-0.93</v>
      </c>
    </row>
    <row r="484" ht="36" customHeight="1" spans="1:4">
      <c r="A484" s="233" t="s">
        <v>86</v>
      </c>
      <c r="B484" s="234">
        <v>0</v>
      </c>
      <c r="C484" s="234">
        <v>0</v>
      </c>
      <c r="D484" s="255" t="str">
        <f t="shared" si="12"/>
        <v/>
      </c>
    </row>
    <row r="485" ht="36" customHeight="1" spans="1:4">
      <c r="A485" s="233" t="s">
        <v>397</v>
      </c>
      <c r="B485" s="234">
        <v>0</v>
      </c>
      <c r="C485" s="234">
        <v>0</v>
      </c>
      <c r="D485" s="255" t="str">
        <f t="shared" si="12"/>
        <v/>
      </c>
    </row>
    <row r="486" ht="36" customHeight="1" spans="1:4">
      <c r="A486" s="233" t="s">
        <v>398</v>
      </c>
      <c r="B486" s="234">
        <v>0</v>
      </c>
      <c r="C486" s="234">
        <v>0</v>
      </c>
      <c r="D486" s="255" t="str">
        <f t="shared" si="12"/>
        <v/>
      </c>
    </row>
    <row r="487" ht="36" customHeight="1" spans="1:4">
      <c r="A487" s="233" t="s">
        <v>399</v>
      </c>
      <c r="B487" s="234">
        <v>0</v>
      </c>
      <c r="C487" s="234">
        <v>0</v>
      </c>
      <c r="D487" s="255" t="str">
        <f t="shared" si="12"/>
        <v/>
      </c>
    </row>
    <row r="488" ht="36" customHeight="1" spans="1:4">
      <c r="A488" s="233" t="s">
        <v>400</v>
      </c>
      <c r="B488" s="234">
        <v>0</v>
      </c>
      <c r="C488" s="234">
        <v>0</v>
      </c>
      <c r="D488" s="255" t="str">
        <f t="shared" si="12"/>
        <v/>
      </c>
    </row>
    <row r="489" ht="36" customHeight="1" spans="1:4">
      <c r="A489" s="233" t="s">
        <v>401</v>
      </c>
      <c r="B489" s="234">
        <v>0</v>
      </c>
      <c r="C489" s="234">
        <v>0</v>
      </c>
      <c r="D489" s="255" t="str">
        <f t="shared" si="12"/>
        <v/>
      </c>
    </row>
    <row r="490" ht="36" customHeight="1" spans="1:4">
      <c r="A490" s="233" t="s">
        <v>402</v>
      </c>
      <c r="B490" s="234">
        <v>370</v>
      </c>
      <c r="C490" s="234">
        <v>281</v>
      </c>
      <c r="D490" s="255">
        <f t="shared" si="12"/>
        <v>-0.241</v>
      </c>
    </row>
    <row r="491" ht="36" customHeight="1" spans="1:4">
      <c r="A491" s="233" t="s">
        <v>403</v>
      </c>
      <c r="B491" s="234">
        <v>0</v>
      </c>
      <c r="C491" s="234">
        <v>0</v>
      </c>
      <c r="D491" s="255" t="str">
        <f t="shared" si="12"/>
        <v/>
      </c>
    </row>
    <row r="492" ht="36" customHeight="1" spans="1:4">
      <c r="A492" s="233" t="s">
        <v>404</v>
      </c>
      <c r="B492" s="234">
        <v>40</v>
      </c>
      <c r="C492" s="234">
        <v>18</v>
      </c>
      <c r="D492" s="255">
        <f t="shared" si="12"/>
        <v>-0.55</v>
      </c>
    </row>
    <row r="493" ht="36" customHeight="1" spans="1:4">
      <c r="A493" s="233" t="s">
        <v>405</v>
      </c>
      <c r="B493" s="234">
        <v>0</v>
      </c>
      <c r="C493" s="234">
        <v>0</v>
      </c>
      <c r="D493" s="255" t="str">
        <f t="shared" si="12"/>
        <v/>
      </c>
    </row>
    <row r="494" ht="36" customHeight="1" spans="1:4">
      <c r="A494" s="233" t="s">
        <v>406</v>
      </c>
      <c r="B494" s="234">
        <v>1</v>
      </c>
      <c r="C494" s="234"/>
      <c r="D494" s="255">
        <f t="shared" si="12"/>
        <v>-1</v>
      </c>
    </row>
    <row r="495" ht="36" customHeight="1" spans="1:4">
      <c r="A495" s="233" t="s">
        <v>407</v>
      </c>
      <c r="B495" s="234">
        <v>0</v>
      </c>
      <c r="C495" s="234">
        <v>0</v>
      </c>
      <c r="D495" s="255" t="str">
        <f t="shared" si="12"/>
        <v/>
      </c>
    </row>
    <row r="496" ht="36" customHeight="1" spans="1:4">
      <c r="A496" s="233" t="s">
        <v>408</v>
      </c>
      <c r="B496" s="234">
        <v>310</v>
      </c>
      <c r="C496" s="234">
        <v>9</v>
      </c>
      <c r="D496" s="255">
        <f t="shared" si="12"/>
        <v>-0.971</v>
      </c>
    </row>
    <row r="497" ht="36" customHeight="1" spans="1:4">
      <c r="A497" s="230" t="s">
        <v>409</v>
      </c>
      <c r="B497" s="237">
        <f>SUM(B498:B504)</f>
        <v>160</v>
      </c>
      <c r="C497" s="237">
        <f>SUM(C498:C504)</f>
        <v>5</v>
      </c>
      <c r="D497" s="255">
        <f t="shared" si="12"/>
        <v>-0.969</v>
      </c>
    </row>
    <row r="498" ht="36" customHeight="1" spans="1:4">
      <c r="A498" s="233" t="s">
        <v>84</v>
      </c>
      <c r="B498" s="234">
        <v>0</v>
      </c>
      <c r="C498" s="234">
        <v>0</v>
      </c>
      <c r="D498" s="255" t="str">
        <f t="shared" si="12"/>
        <v/>
      </c>
    </row>
    <row r="499" ht="36" customHeight="1" spans="1:4">
      <c r="A499" s="233" t="s">
        <v>85</v>
      </c>
      <c r="B499" s="234">
        <v>0</v>
      </c>
      <c r="C499" s="234">
        <v>0</v>
      </c>
      <c r="D499" s="255" t="str">
        <f t="shared" si="12"/>
        <v/>
      </c>
    </row>
    <row r="500" ht="36" customHeight="1" spans="1:4">
      <c r="A500" s="233" t="s">
        <v>86</v>
      </c>
      <c r="B500" s="234">
        <v>0</v>
      </c>
      <c r="C500" s="234">
        <v>0</v>
      </c>
      <c r="D500" s="255" t="str">
        <f t="shared" si="12"/>
        <v/>
      </c>
    </row>
    <row r="501" ht="36" customHeight="1" spans="1:4">
      <c r="A501" s="233" t="s">
        <v>410</v>
      </c>
      <c r="B501" s="234">
        <v>125</v>
      </c>
      <c r="C501" s="234">
        <v>3</v>
      </c>
      <c r="D501" s="255">
        <f t="shared" si="12"/>
        <v>-0.976</v>
      </c>
    </row>
    <row r="502" ht="36" customHeight="1" spans="1:4">
      <c r="A502" s="233" t="s">
        <v>411</v>
      </c>
      <c r="B502" s="234">
        <v>35</v>
      </c>
      <c r="C502" s="234">
        <v>2</v>
      </c>
      <c r="D502" s="255">
        <f t="shared" si="12"/>
        <v>-0.943</v>
      </c>
    </row>
    <row r="503" ht="36" customHeight="1" spans="1:4">
      <c r="A503" s="233" t="s">
        <v>412</v>
      </c>
      <c r="B503" s="234">
        <v>0</v>
      </c>
      <c r="C503" s="234">
        <v>0</v>
      </c>
      <c r="D503" s="255" t="str">
        <f t="shared" si="12"/>
        <v/>
      </c>
    </row>
    <row r="504" ht="36" customHeight="1" spans="1:4">
      <c r="A504" s="233" t="s">
        <v>413</v>
      </c>
      <c r="B504" s="234">
        <v>0</v>
      </c>
      <c r="C504" s="234">
        <v>0</v>
      </c>
      <c r="D504" s="255" t="str">
        <f t="shared" si="12"/>
        <v/>
      </c>
    </row>
    <row r="505" ht="36" customHeight="1" spans="1:4">
      <c r="A505" s="230" t="s">
        <v>414</v>
      </c>
      <c r="B505" s="237">
        <f>SUM(B506:B515)</f>
        <v>0</v>
      </c>
      <c r="C505" s="237">
        <f>SUM(C506:C515)</f>
        <v>0</v>
      </c>
      <c r="D505" s="255" t="str">
        <f t="shared" si="12"/>
        <v/>
      </c>
    </row>
    <row r="506" ht="36" customHeight="1" spans="1:4">
      <c r="A506" s="233" t="s">
        <v>84</v>
      </c>
      <c r="B506" s="338">
        <v>0</v>
      </c>
      <c r="C506" s="338">
        <v>0</v>
      </c>
      <c r="D506" s="255" t="str">
        <f t="shared" si="12"/>
        <v/>
      </c>
    </row>
    <row r="507" ht="36" customHeight="1" spans="1:4">
      <c r="A507" s="233" t="s">
        <v>85</v>
      </c>
      <c r="B507" s="338">
        <v>0</v>
      </c>
      <c r="C507" s="338">
        <v>0</v>
      </c>
      <c r="D507" s="255" t="str">
        <f t="shared" si="12"/>
        <v/>
      </c>
    </row>
    <row r="508" ht="36" customHeight="1" spans="1:4">
      <c r="A508" s="233" t="s">
        <v>86</v>
      </c>
      <c r="B508" s="338">
        <v>0</v>
      </c>
      <c r="C508" s="338">
        <v>0</v>
      </c>
      <c r="D508" s="255" t="str">
        <f t="shared" si="12"/>
        <v/>
      </c>
    </row>
    <row r="509" ht="36" customHeight="1" spans="1:4">
      <c r="A509" s="233" t="s">
        <v>415</v>
      </c>
      <c r="B509" s="338">
        <v>0</v>
      </c>
      <c r="C509" s="338">
        <v>0</v>
      </c>
      <c r="D509" s="255" t="str">
        <f t="shared" si="12"/>
        <v/>
      </c>
    </row>
    <row r="510" ht="36" customHeight="1" spans="1:4">
      <c r="A510" s="233" t="s">
        <v>416</v>
      </c>
      <c r="B510" s="338">
        <v>0</v>
      </c>
      <c r="C510" s="338">
        <v>0</v>
      </c>
      <c r="D510" s="255" t="str">
        <f t="shared" si="12"/>
        <v/>
      </c>
    </row>
    <row r="511" ht="36" customHeight="1" spans="1:4">
      <c r="A511" s="233" t="s">
        <v>417</v>
      </c>
      <c r="B511" s="338">
        <v>0</v>
      </c>
      <c r="C511" s="338">
        <v>0</v>
      </c>
      <c r="D511" s="255" t="str">
        <f t="shared" si="12"/>
        <v/>
      </c>
    </row>
    <row r="512" ht="36" customHeight="1" spans="1:4">
      <c r="A512" s="233" t="s">
        <v>418</v>
      </c>
      <c r="B512" s="338">
        <v>0</v>
      </c>
      <c r="C512" s="338">
        <v>0</v>
      </c>
      <c r="D512" s="255" t="str">
        <f t="shared" si="12"/>
        <v/>
      </c>
    </row>
    <row r="513" ht="36" customHeight="1" spans="1:4">
      <c r="A513" s="233" t="s">
        <v>419</v>
      </c>
      <c r="B513" s="338">
        <v>0</v>
      </c>
      <c r="C513" s="338">
        <v>0</v>
      </c>
      <c r="D513" s="255" t="str">
        <f t="shared" si="12"/>
        <v/>
      </c>
    </row>
    <row r="514" ht="36" customHeight="1" spans="1:4">
      <c r="A514" s="233" t="s">
        <v>420</v>
      </c>
      <c r="B514" s="338">
        <v>0</v>
      </c>
      <c r="C514" s="338">
        <v>0</v>
      </c>
      <c r="D514" s="255" t="str">
        <f t="shared" si="12"/>
        <v/>
      </c>
    </row>
    <row r="515" ht="36" customHeight="1" spans="1:4">
      <c r="A515" s="233" t="s">
        <v>421</v>
      </c>
      <c r="B515" s="338">
        <v>0</v>
      </c>
      <c r="C515" s="338">
        <v>0</v>
      </c>
      <c r="D515" s="255" t="str">
        <f t="shared" si="12"/>
        <v/>
      </c>
    </row>
    <row r="516" ht="36" customHeight="1" spans="1:4">
      <c r="A516" s="230" t="s">
        <v>422</v>
      </c>
      <c r="B516" s="237">
        <f>SUM(B517:B524)</f>
        <v>0</v>
      </c>
      <c r="C516" s="237">
        <f>SUM(C517:C524)</f>
        <v>0</v>
      </c>
      <c r="D516" s="255" t="str">
        <f t="shared" si="12"/>
        <v/>
      </c>
    </row>
    <row r="517" ht="36" customHeight="1" spans="1:4">
      <c r="A517" s="233" t="s">
        <v>84</v>
      </c>
      <c r="B517" s="338">
        <v>0</v>
      </c>
      <c r="C517" s="338">
        <v>0</v>
      </c>
      <c r="D517" s="255" t="str">
        <f t="shared" si="12"/>
        <v/>
      </c>
    </row>
    <row r="518" ht="36" customHeight="1" spans="1:4">
      <c r="A518" s="233" t="s">
        <v>85</v>
      </c>
      <c r="B518" s="338">
        <v>0</v>
      </c>
      <c r="C518" s="338">
        <v>0</v>
      </c>
      <c r="D518" s="255" t="str">
        <f t="shared" si="12"/>
        <v/>
      </c>
    </row>
    <row r="519" ht="36" customHeight="1" spans="1:4">
      <c r="A519" s="233" t="s">
        <v>86</v>
      </c>
      <c r="B519" s="338">
        <v>0</v>
      </c>
      <c r="C519" s="338">
        <v>0</v>
      </c>
      <c r="D519" s="255" t="str">
        <f t="shared" si="12"/>
        <v/>
      </c>
    </row>
    <row r="520" ht="36" customHeight="1" spans="1:4">
      <c r="A520" s="233" t="s">
        <v>423</v>
      </c>
      <c r="B520" s="338">
        <v>0</v>
      </c>
      <c r="C520" s="338">
        <v>0</v>
      </c>
      <c r="D520" s="255" t="str">
        <f t="shared" si="12"/>
        <v/>
      </c>
    </row>
    <row r="521" ht="36" customHeight="1" spans="1:4">
      <c r="A521" s="233" t="s">
        <v>424</v>
      </c>
      <c r="B521" s="338">
        <v>0</v>
      </c>
      <c r="C521" s="338">
        <v>0</v>
      </c>
      <c r="D521" s="255" t="str">
        <f t="shared" si="12"/>
        <v/>
      </c>
    </row>
    <row r="522" ht="36" customHeight="1" spans="1:4">
      <c r="A522" s="233" t="s">
        <v>425</v>
      </c>
      <c r="B522" s="338">
        <v>0</v>
      </c>
      <c r="C522" s="338">
        <v>0</v>
      </c>
      <c r="D522" s="255" t="str">
        <f t="shared" si="12"/>
        <v/>
      </c>
    </row>
    <row r="523" ht="36" customHeight="1" spans="1:4">
      <c r="A523" s="233" t="s">
        <v>426</v>
      </c>
      <c r="B523" s="338">
        <v>0</v>
      </c>
      <c r="C523" s="338">
        <v>0</v>
      </c>
      <c r="D523" s="255" t="str">
        <f t="shared" si="12"/>
        <v/>
      </c>
    </row>
    <row r="524" ht="36" customHeight="1" spans="1:4">
      <c r="A524" s="233" t="s">
        <v>427</v>
      </c>
      <c r="B524" s="338">
        <v>0</v>
      </c>
      <c r="C524" s="338">
        <v>0</v>
      </c>
      <c r="D524" s="255" t="str">
        <f t="shared" si="12"/>
        <v/>
      </c>
    </row>
    <row r="525" ht="36" customHeight="1" spans="1:4">
      <c r="A525" s="230" t="s">
        <v>428</v>
      </c>
      <c r="B525" s="237">
        <f>SUM(B526:B534)</f>
        <v>366</v>
      </c>
      <c r="C525" s="237">
        <f>SUM(C526:C534)</f>
        <v>379</v>
      </c>
      <c r="D525" s="255">
        <f t="shared" si="12"/>
        <v>0.036</v>
      </c>
    </row>
    <row r="526" ht="36" customHeight="1" spans="1:4">
      <c r="A526" s="233" t="s">
        <v>84</v>
      </c>
      <c r="B526" s="338">
        <v>295</v>
      </c>
      <c r="C526" s="337">
        <v>266</v>
      </c>
      <c r="D526" s="255">
        <f t="shared" si="12"/>
        <v>-0.098</v>
      </c>
    </row>
    <row r="527" ht="36" customHeight="1" spans="1:4">
      <c r="A527" s="233" t="s">
        <v>85</v>
      </c>
      <c r="B527" s="338">
        <v>71</v>
      </c>
      <c r="C527" s="337">
        <v>46</v>
      </c>
      <c r="D527" s="255">
        <f t="shared" si="12"/>
        <v>-0.352</v>
      </c>
    </row>
    <row r="528" ht="36" customHeight="1" spans="1:4">
      <c r="A528" s="233" t="s">
        <v>86</v>
      </c>
      <c r="B528" s="338">
        <v>0</v>
      </c>
      <c r="C528" s="337">
        <v>0</v>
      </c>
      <c r="D528" s="255" t="str">
        <f t="shared" si="12"/>
        <v/>
      </c>
    </row>
    <row r="529" ht="36" customHeight="1" spans="1:4">
      <c r="A529" s="233" t="s">
        <v>429</v>
      </c>
      <c r="B529" s="338">
        <v>0</v>
      </c>
      <c r="C529" s="337">
        <v>0</v>
      </c>
      <c r="D529" s="255" t="str">
        <f t="shared" si="12"/>
        <v/>
      </c>
    </row>
    <row r="530" ht="36" customHeight="1" spans="1:4">
      <c r="A530" s="233" t="s">
        <v>430</v>
      </c>
      <c r="B530" s="338">
        <v>0</v>
      </c>
      <c r="C530" s="337">
        <v>0</v>
      </c>
      <c r="D530" s="255" t="str">
        <f t="shared" si="12"/>
        <v/>
      </c>
    </row>
    <row r="531" ht="36" customHeight="1" spans="1:4">
      <c r="A531" s="233" t="s">
        <v>431</v>
      </c>
      <c r="B531" s="338">
        <v>0</v>
      </c>
      <c r="C531" s="337">
        <v>0</v>
      </c>
      <c r="D531" s="255" t="str">
        <f t="shared" si="12"/>
        <v/>
      </c>
    </row>
    <row r="532" ht="36" customHeight="1" spans="1:4">
      <c r="A532" s="233" t="s">
        <v>432</v>
      </c>
      <c r="B532" s="338">
        <v>0</v>
      </c>
      <c r="C532" s="337"/>
      <c r="D532" s="255" t="str">
        <f t="shared" ref="D532:D595" si="13">IF(B532&gt;0,C532/B532-1,IF(B532&lt;0,-(C532/B532-1),""))</f>
        <v/>
      </c>
    </row>
    <row r="533" ht="36" customHeight="1" spans="1:4">
      <c r="A533" s="233" t="s">
        <v>433</v>
      </c>
      <c r="B533" s="234"/>
      <c r="C533" s="234"/>
      <c r="D533" s="255" t="str">
        <f t="shared" si="13"/>
        <v/>
      </c>
    </row>
    <row r="534" ht="36" customHeight="1" spans="1:4">
      <c r="A534" s="233" t="s">
        <v>434</v>
      </c>
      <c r="B534" s="234"/>
      <c r="C534" s="234">
        <v>67</v>
      </c>
      <c r="D534" s="255" t="str">
        <f t="shared" si="13"/>
        <v/>
      </c>
    </row>
    <row r="535" ht="36" customHeight="1" spans="1:4">
      <c r="A535" s="230" t="s">
        <v>435</v>
      </c>
      <c r="B535" s="237">
        <f>SUM(B536:B538)</f>
        <v>260</v>
      </c>
      <c r="C535" s="237">
        <f>SUM(C536:C538)</f>
        <v>30</v>
      </c>
      <c r="D535" s="255">
        <f t="shared" si="13"/>
        <v>-0.885</v>
      </c>
    </row>
    <row r="536" ht="36" customHeight="1" spans="1:4">
      <c r="A536" s="233" t="s">
        <v>436</v>
      </c>
      <c r="B536" s="234">
        <v>30</v>
      </c>
      <c r="C536" s="234">
        <v>15</v>
      </c>
      <c r="D536" s="255">
        <f t="shared" si="13"/>
        <v>-0.5</v>
      </c>
    </row>
    <row r="537" ht="36" customHeight="1" spans="1:4">
      <c r="A537" s="233" t="s">
        <v>437</v>
      </c>
      <c r="B537" s="234">
        <v>0</v>
      </c>
      <c r="C537" s="234">
        <v>0</v>
      </c>
      <c r="D537" s="255" t="str">
        <f t="shared" si="13"/>
        <v/>
      </c>
    </row>
    <row r="538" ht="36" customHeight="1" spans="1:4">
      <c r="A538" s="233" t="s">
        <v>438</v>
      </c>
      <c r="B538" s="234">
        <v>230</v>
      </c>
      <c r="C538" s="234">
        <v>15</v>
      </c>
      <c r="D538" s="255">
        <f t="shared" si="13"/>
        <v>-0.935</v>
      </c>
    </row>
    <row r="539" ht="36" customHeight="1" spans="1:4">
      <c r="A539" s="339" t="s">
        <v>223</v>
      </c>
      <c r="B539" s="340"/>
      <c r="C539" s="340"/>
      <c r="D539" s="255" t="str">
        <f t="shared" si="13"/>
        <v/>
      </c>
    </row>
    <row r="540" ht="36" customHeight="1" spans="1:4">
      <c r="A540" s="230" t="s">
        <v>50</v>
      </c>
      <c r="B540" s="237">
        <f>SUM(B541,B560,B568,B570,B579,B583,B593,B602,B609,B617,B626,B631,B634,B637,B640,B643,B646,B650,B655,B663,B666,)</f>
        <v>30334</v>
      </c>
      <c r="C540" s="237">
        <f>SUM(C541,C560,C568,C570,C579,C583,C593,C602,C609,C617,C626,C631,C634,C637,C640,C643,C646,C650,C655,C663,C666,)</f>
        <v>31717</v>
      </c>
      <c r="D540" s="255">
        <f t="shared" si="13"/>
        <v>0.046</v>
      </c>
    </row>
    <row r="541" ht="36" customHeight="1" spans="1:4">
      <c r="A541" s="230" t="s">
        <v>439</v>
      </c>
      <c r="B541" s="237">
        <f>SUM(B542:B559)</f>
        <v>1320</v>
      </c>
      <c r="C541" s="237">
        <f>SUM(C542:C559)</f>
        <v>1029</v>
      </c>
      <c r="D541" s="255">
        <f t="shared" si="13"/>
        <v>-0.22</v>
      </c>
    </row>
    <row r="542" ht="36" customHeight="1" spans="1:4">
      <c r="A542" s="233" t="s">
        <v>84</v>
      </c>
      <c r="B542" s="234">
        <v>1015</v>
      </c>
      <c r="C542" s="234">
        <v>963</v>
      </c>
      <c r="D542" s="255">
        <f t="shared" si="13"/>
        <v>-0.051</v>
      </c>
    </row>
    <row r="543" ht="36" customHeight="1" spans="1:4">
      <c r="A543" s="233" t="s">
        <v>85</v>
      </c>
      <c r="B543" s="234">
        <v>155</v>
      </c>
      <c r="C543" s="234"/>
      <c r="D543" s="255">
        <f t="shared" si="13"/>
        <v>-1</v>
      </c>
    </row>
    <row r="544" ht="36" customHeight="1" spans="1:4">
      <c r="A544" s="233" t="s">
        <v>86</v>
      </c>
      <c r="B544" s="234">
        <v>0</v>
      </c>
      <c r="C544" s="234">
        <v>0</v>
      </c>
      <c r="D544" s="255" t="str">
        <f t="shared" si="13"/>
        <v/>
      </c>
    </row>
    <row r="545" ht="36" customHeight="1" spans="1:4">
      <c r="A545" s="233" t="s">
        <v>440</v>
      </c>
      <c r="B545" s="234">
        <v>6</v>
      </c>
      <c r="C545" s="234">
        <v>4</v>
      </c>
      <c r="D545" s="255">
        <f t="shared" si="13"/>
        <v>-0.333</v>
      </c>
    </row>
    <row r="546" ht="36" customHeight="1" spans="1:4">
      <c r="A546" s="233" t="s">
        <v>441</v>
      </c>
      <c r="B546" s="234">
        <v>8</v>
      </c>
      <c r="C546" s="234"/>
      <c r="D546" s="255">
        <f t="shared" si="13"/>
        <v>-1</v>
      </c>
    </row>
    <row r="547" ht="36" customHeight="1" spans="1:4">
      <c r="A547" s="233" t="s">
        <v>442</v>
      </c>
      <c r="B547" s="234">
        <v>0</v>
      </c>
      <c r="C547" s="234">
        <v>0</v>
      </c>
      <c r="D547" s="255" t="str">
        <f t="shared" si="13"/>
        <v/>
      </c>
    </row>
    <row r="548" ht="36" customHeight="1" spans="1:4">
      <c r="A548" s="233" t="s">
        <v>443</v>
      </c>
      <c r="B548" s="234">
        <v>10</v>
      </c>
      <c r="C548" s="234">
        <v>10</v>
      </c>
      <c r="D548" s="255">
        <f t="shared" si="13"/>
        <v>0</v>
      </c>
    </row>
    <row r="549" ht="36" customHeight="1" spans="1:4">
      <c r="A549" s="233" t="s">
        <v>125</v>
      </c>
      <c r="B549" s="234">
        <v>0</v>
      </c>
      <c r="C549" s="234">
        <v>0</v>
      </c>
      <c r="D549" s="255" t="str">
        <f t="shared" si="13"/>
        <v/>
      </c>
    </row>
    <row r="550" ht="36" customHeight="1" spans="1:4">
      <c r="A550" s="233" t="s">
        <v>444</v>
      </c>
      <c r="B550" s="234">
        <v>15</v>
      </c>
      <c r="C550" s="234"/>
      <c r="D550" s="255">
        <f t="shared" si="13"/>
        <v>-1</v>
      </c>
    </row>
    <row r="551" ht="36" customHeight="1" spans="1:4">
      <c r="A551" s="233" t="s">
        <v>445</v>
      </c>
      <c r="B551" s="234">
        <v>0</v>
      </c>
      <c r="C551" s="234">
        <v>0</v>
      </c>
      <c r="D551" s="255" t="str">
        <f t="shared" si="13"/>
        <v/>
      </c>
    </row>
    <row r="552" ht="36" customHeight="1" spans="1:4">
      <c r="A552" s="233" t="s">
        <v>446</v>
      </c>
      <c r="B552" s="234">
        <v>0</v>
      </c>
      <c r="C552" s="234">
        <v>0</v>
      </c>
      <c r="D552" s="255" t="str">
        <f t="shared" si="13"/>
        <v/>
      </c>
    </row>
    <row r="553" ht="36" customHeight="1" spans="1:4">
      <c r="A553" s="233" t="s">
        <v>447</v>
      </c>
      <c r="B553" s="234">
        <v>0</v>
      </c>
      <c r="C553" s="234">
        <v>0</v>
      </c>
      <c r="D553" s="255" t="str">
        <f t="shared" si="13"/>
        <v/>
      </c>
    </row>
    <row r="554" ht="36" customHeight="1" spans="1:4">
      <c r="A554" s="342" t="s">
        <v>149</v>
      </c>
      <c r="B554" s="234">
        <v>0</v>
      </c>
      <c r="C554" s="234">
        <v>0</v>
      </c>
      <c r="D554" s="255" t="str">
        <f t="shared" si="13"/>
        <v/>
      </c>
    </row>
    <row r="555" ht="36" customHeight="1" spans="1:4">
      <c r="A555" s="342" t="s">
        <v>150</v>
      </c>
      <c r="B555" s="234">
        <v>0</v>
      </c>
      <c r="C555" s="234">
        <v>0</v>
      </c>
      <c r="D555" s="255" t="str">
        <f t="shared" si="13"/>
        <v/>
      </c>
    </row>
    <row r="556" ht="36" customHeight="1" spans="1:4">
      <c r="A556" s="342" t="s">
        <v>151</v>
      </c>
      <c r="B556" s="234">
        <v>0</v>
      </c>
      <c r="C556" s="234">
        <v>0</v>
      </c>
      <c r="D556" s="255" t="str">
        <f t="shared" si="13"/>
        <v/>
      </c>
    </row>
    <row r="557" ht="36" customHeight="1" spans="1:4">
      <c r="A557" s="342" t="s">
        <v>152</v>
      </c>
      <c r="B557" s="234">
        <v>0</v>
      </c>
      <c r="C557" s="234">
        <v>0</v>
      </c>
      <c r="D557" s="255" t="str">
        <f t="shared" si="13"/>
        <v/>
      </c>
    </row>
    <row r="558" ht="36" customHeight="1" spans="1:4">
      <c r="A558" s="342" t="s">
        <v>93</v>
      </c>
      <c r="B558" s="234">
        <v>65</v>
      </c>
      <c r="C558" s="234">
        <v>52</v>
      </c>
      <c r="D558" s="255">
        <f t="shared" si="13"/>
        <v>-0.2</v>
      </c>
    </row>
    <row r="559" ht="36" customHeight="1" spans="1:4">
      <c r="A559" s="233" t="s">
        <v>448</v>
      </c>
      <c r="B559" s="234">
        <v>46</v>
      </c>
      <c r="C559" s="234"/>
      <c r="D559" s="255">
        <f t="shared" si="13"/>
        <v>-1</v>
      </c>
    </row>
    <row r="560" ht="36" customHeight="1" spans="1:4">
      <c r="A560" s="230" t="s">
        <v>449</v>
      </c>
      <c r="B560" s="237">
        <f>SUM(B561:B567)</f>
        <v>1335</v>
      </c>
      <c r="C560" s="237">
        <f>SUM(C561:C567)</f>
        <v>426</v>
      </c>
      <c r="D560" s="255">
        <f t="shared" si="13"/>
        <v>-0.681</v>
      </c>
    </row>
    <row r="561" ht="36" customHeight="1" spans="1:4">
      <c r="A561" s="233" t="s">
        <v>84</v>
      </c>
      <c r="B561" s="234">
        <v>390</v>
      </c>
      <c r="C561" s="234">
        <v>345</v>
      </c>
      <c r="D561" s="255">
        <f t="shared" si="13"/>
        <v>-0.115</v>
      </c>
    </row>
    <row r="562" ht="36" customHeight="1" spans="1:4">
      <c r="A562" s="233" t="s">
        <v>85</v>
      </c>
      <c r="B562" s="234">
        <v>35</v>
      </c>
      <c r="C562" s="234"/>
      <c r="D562" s="255">
        <f t="shared" si="13"/>
        <v>-1</v>
      </c>
    </row>
    <row r="563" ht="36" customHeight="1" spans="1:4">
      <c r="A563" s="233" t="s">
        <v>86</v>
      </c>
      <c r="B563" s="234">
        <v>0</v>
      </c>
      <c r="C563" s="234">
        <v>0</v>
      </c>
      <c r="D563" s="255" t="str">
        <f t="shared" si="13"/>
        <v/>
      </c>
    </row>
    <row r="564" ht="36" customHeight="1" spans="1:4">
      <c r="A564" s="233" t="s">
        <v>450</v>
      </c>
      <c r="B564" s="234">
        <v>0</v>
      </c>
      <c r="C564" s="234">
        <v>0</v>
      </c>
      <c r="D564" s="255" t="str">
        <f t="shared" si="13"/>
        <v/>
      </c>
    </row>
    <row r="565" ht="36" customHeight="1" spans="1:4">
      <c r="A565" s="233" t="s">
        <v>451</v>
      </c>
      <c r="B565" s="234">
        <v>10</v>
      </c>
      <c r="C565" s="234"/>
      <c r="D565" s="255">
        <f t="shared" si="13"/>
        <v>-1</v>
      </c>
    </row>
    <row r="566" ht="36" customHeight="1" spans="1:4">
      <c r="A566" s="233" t="s">
        <v>452</v>
      </c>
      <c r="B566" s="234">
        <v>900</v>
      </c>
      <c r="C566" s="234">
        <v>74</v>
      </c>
      <c r="D566" s="255">
        <f t="shared" si="13"/>
        <v>-0.918</v>
      </c>
    </row>
    <row r="567" ht="36" customHeight="1" spans="1:4">
      <c r="A567" s="233" t="s">
        <v>453</v>
      </c>
      <c r="B567" s="234">
        <v>0</v>
      </c>
      <c r="C567" s="234">
        <v>7</v>
      </c>
      <c r="D567" s="255" t="str">
        <f t="shared" si="13"/>
        <v/>
      </c>
    </row>
    <row r="568" ht="36" customHeight="1" spans="1:4">
      <c r="A568" s="230" t="s">
        <v>454</v>
      </c>
      <c r="B568" s="237">
        <f>SUM(B569:B569)</f>
        <v>0</v>
      </c>
      <c r="C568" s="237">
        <f>SUM(C569:C569)</f>
        <v>0</v>
      </c>
      <c r="D568" s="255" t="str">
        <f t="shared" si="13"/>
        <v/>
      </c>
    </row>
    <row r="569" ht="36" customHeight="1" spans="1:4">
      <c r="A569" s="233" t="s">
        <v>455</v>
      </c>
      <c r="B569" s="234">
        <v>0</v>
      </c>
      <c r="C569" s="234">
        <v>0</v>
      </c>
      <c r="D569" s="255" t="str">
        <f t="shared" si="13"/>
        <v/>
      </c>
    </row>
    <row r="570" ht="36" customHeight="1" spans="1:4">
      <c r="A570" s="230" t="s">
        <v>456</v>
      </c>
      <c r="B570" s="237">
        <f>SUM(B571:B578)</f>
        <v>12360</v>
      </c>
      <c r="C570" s="237">
        <f>SUM(C571:C578)</f>
        <v>14089</v>
      </c>
      <c r="D570" s="255">
        <f t="shared" si="13"/>
        <v>0.14</v>
      </c>
    </row>
    <row r="571" ht="36" customHeight="1" spans="1:4">
      <c r="A571" s="233" t="s">
        <v>457</v>
      </c>
      <c r="B571" s="234">
        <v>1750</v>
      </c>
      <c r="C571" s="234">
        <v>1751</v>
      </c>
      <c r="D571" s="255">
        <f t="shared" si="13"/>
        <v>0.001</v>
      </c>
    </row>
    <row r="572" ht="36" customHeight="1" spans="1:4">
      <c r="A572" s="233" t="s">
        <v>458</v>
      </c>
      <c r="B572" s="234">
        <v>2700</v>
      </c>
      <c r="C572" s="234">
        <v>2764</v>
      </c>
      <c r="D572" s="255">
        <f t="shared" si="13"/>
        <v>0.024</v>
      </c>
    </row>
    <row r="573" ht="36" customHeight="1" spans="1:4">
      <c r="A573" s="233" t="s">
        <v>459</v>
      </c>
      <c r="B573" s="234">
        <v>0</v>
      </c>
      <c r="C573" s="234">
        <v>0</v>
      </c>
      <c r="D573" s="255" t="str">
        <f t="shared" si="13"/>
        <v/>
      </c>
    </row>
    <row r="574" ht="36" customHeight="1" spans="1:4">
      <c r="A574" s="233" t="s">
        <v>460</v>
      </c>
      <c r="B574" s="234">
        <v>6400</v>
      </c>
      <c r="C574" s="234">
        <v>8020</v>
      </c>
      <c r="D574" s="255">
        <f t="shared" si="13"/>
        <v>0.253</v>
      </c>
    </row>
    <row r="575" ht="36" customHeight="1" spans="1:4">
      <c r="A575" s="233" t="s">
        <v>461</v>
      </c>
      <c r="B575" s="234">
        <v>400</v>
      </c>
      <c r="C575" s="234">
        <v>450</v>
      </c>
      <c r="D575" s="255">
        <f t="shared" si="13"/>
        <v>0.125</v>
      </c>
    </row>
    <row r="576" ht="36" customHeight="1" spans="1:4">
      <c r="A576" s="233" t="s">
        <v>462</v>
      </c>
      <c r="B576" s="234">
        <v>1060</v>
      </c>
      <c r="C576" s="234">
        <v>1026</v>
      </c>
      <c r="D576" s="255">
        <f t="shared" si="13"/>
        <v>-0.032</v>
      </c>
    </row>
    <row r="577" ht="36" customHeight="1" spans="1:4">
      <c r="A577" s="342" t="s">
        <v>463</v>
      </c>
      <c r="B577" s="234">
        <v>0</v>
      </c>
      <c r="C577" s="234">
        <v>0</v>
      </c>
      <c r="D577" s="255" t="str">
        <f t="shared" si="13"/>
        <v/>
      </c>
    </row>
    <row r="578" ht="36" customHeight="1" spans="1:4">
      <c r="A578" s="233" t="s">
        <v>464</v>
      </c>
      <c r="B578" s="234">
        <v>50</v>
      </c>
      <c r="C578" s="234">
        <v>78</v>
      </c>
      <c r="D578" s="255">
        <f t="shared" si="13"/>
        <v>0.56</v>
      </c>
    </row>
    <row r="579" ht="36" customHeight="1" spans="1:4">
      <c r="A579" s="230" t="s">
        <v>465</v>
      </c>
      <c r="B579" s="237">
        <f>SUM(B580:B582)</f>
        <v>0</v>
      </c>
      <c r="C579" s="237">
        <f>SUM(C580:C582)</f>
        <v>7</v>
      </c>
      <c r="D579" s="255" t="str">
        <f t="shared" si="13"/>
        <v/>
      </c>
    </row>
    <row r="580" ht="36" customHeight="1" spans="1:4">
      <c r="A580" s="233" t="s">
        <v>466</v>
      </c>
      <c r="B580" s="234">
        <v>0</v>
      </c>
      <c r="C580" s="234">
        <v>0</v>
      </c>
      <c r="D580" s="255" t="str">
        <f t="shared" si="13"/>
        <v/>
      </c>
    </row>
    <row r="581" ht="36" customHeight="1" spans="1:4">
      <c r="A581" s="233" t="s">
        <v>467</v>
      </c>
      <c r="B581" s="234">
        <v>0</v>
      </c>
      <c r="C581" s="234">
        <v>0</v>
      </c>
      <c r="D581" s="255" t="str">
        <f t="shared" si="13"/>
        <v/>
      </c>
    </row>
    <row r="582" ht="36" customHeight="1" spans="1:4">
      <c r="A582" s="233" t="s">
        <v>468</v>
      </c>
      <c r="B582" s="234">
        <v>0</v>
      </c>
      <c r="C582" s="234">
        <v>7</v>
      </c>
      <c r="D582" s="255" t="str">
        <f t="shared" si="13"/>
        <v/>
      </c>
    </row>
    <row r="583" ht="36" customHeight="1" spans="1:4">
      <c r="A583" s="230" t="s">
        <v>469</v>
      </c>
      <c r="B583" s="237">
        <f>SUM(B584:B592)</f>
        <v>1200</v>
      </c>
      <c r="C583" s="237">
        <f>SUM(C584:C592)</f>
        <v>1800</v>
      </c>
      <c r="D583" s="255">
        <f t="shared" si="13"/>
        <v>0.5</v>
      </c>
    </row>
    <row r="584" ht="36" customHeight="1" spans="1:4">
      <c r="A584" s="233" t="s">
        <v>470</v>
      </c>
      <c r="B584" s="234">
        <v>0</v>
      </c>
      <c r="C584" s="234">
        <v>20</v>
      </c>
      <c r="D584" s="255" t="str">
        <f t="shared" si="13"/>
        <v/>
      </c>
    </row>
    <row r="585" ht="36" customHeight="1" spans="1:4">
      <c r="A585" s="233" t="s">
        <v>471</v>
      </c>
      <c r="B585" s="234">
        <v>250</v>
      </c>
      <c r="C585" s="234">
        <v>500</v>
      </c>
      <c r="D585" s="255">
        <f t="shared" si="13"/>
        <v>1</v>
      </c>
    </row>
    <row r="586" ht="36" customHeight="1" spans="1:4">
      <c r="A586" s="233" t="s">
        <v>472</v>
      </c>
      <c r="B586" s="234">
        <v>275</v>
      </c>
      <c r="C586" s="234">
        <v>390</v>
      </c>
      <c r="D586" s="255">
        <f t="shared" si="13"/>
        <v>0.418</v>
      </c>
    </row>
    <row r="587" ht="36" customHeight="1" spans="1:4">
      <c r="A587" s="233" t="s">
        <v>473</v>
      </c>
      <c r="B587" s="234">
        <v>550</v>
      </c>
      <c r="C587" s="234">
        <v>830</v>
      </c>
      <c r="D587" s="255">
        <f t="shared" si="13"/>
        <v>0.509</v>
      </c>
    </row>
    <row r="588" ht="36" customHeight="1" spans="1:4">
      <c r="A588" s="233" t="s">
        <v>474</v>
      </c>
      <c r="B588" s="234">
        <v>0</v>
      </c>
      <c r="C588" s="234">
        <v>0</v>
      </c>
      <c r="D588" s="255" t="str">
        <f t="shared" si="13"/>
        <v/>
      </c>
    </row>
    <row r="589" ht="36" customHeight="1" spans="1:4">
      <c r="A589" s="233" t="s">
        <v>475</v>
      </c>
      <c r="B589" s="234">
        <v>25</v>
      </c>
      <c r="C589" s="234">
        <v>25</v>
      </c>
      <c r="D589" s="255">
        <f t="shared" si="13"/>
        <v>0</v>
      </c>
    </row>
    <row r="590" ht="36" customHeight="1" spans="1:4">
      <c r="A590" s="233" t="s">
        <v>476</v>
      </c>
      <c r="B590" s="234">
        <v>0</v>
      </c>
      <c r="C590" s="234">
        <v>10</v>
      </c>
      <c r="D590" s="255" t="str">
        <f t="shared" si="13"/>
        <v/>
      </c>
    </row>
    <row r="591" ht="36" customHeight="1" spans="1:4">
      <c r="A591" s="233" t="s">
        <v>477</v>
      </c>
      <c r="B591" s="234">
        <v>0</v>
      </c>
      <c r="C591" s="234">
        <v>0</v>
      </c>
      <c r="D591" s="255" t="str">
        <f t="shared" si="13"/>
        <v/>
      </c>
    </row>
    <row r="592" ht="36" customHeight="1" spans="1:4">
      <c r="A592" s="233" t="s">
        <v>478</v>
      </c>
      <c r="B592" s="234">
        <v>100</v>
      </c>
      <c r="C592" s="234">
        <v>25</v>
      </c>
      <c r="D592" s="255">
        <f t="shared" si="13"/>
        <v>-0.75</v>
      </c>
    </row>
    <row r="593" ht="36" customHeight="1" spans="1:4">
      <c r="A593" s="230" t="s">
        <v>479</v>
      </c>
      <c r="B593" s="237">
        <f>SUM(B594:B601)</f>
        <v>1620</v>
      </c>
      <c r="C593" s="237">
        <f>SUM(C594:C601)</f>
        <v>2000</v>
      </c>
      <c r="D593" s="255">
        <f t="shared" si="13"/>
        <v>0.235</v>
      </c>
    </row>
    <row r="594" ht="36" customHeight="1" spans="1:4">
      <c r="A594" s="233" t="s">
        <v>480</v>
      </c>
      <c r="B594" s="234">
        <v>70</v>
      </c>
      <c r="C594" s="234">
        <v>468</v>
      </c>
      <c r="D594" s="255">
        <f t="shared" si="13"/>
        <v>5.686</v>
      </c>
    </row>
    <row r="595" ht="36" customHeight="1" spans="1:4">
      <c r="A595" s="233" t="s">
        <v>481</v>
      </c>
      <c r="B595" s="234">
        <v>260</v>
      </c>
      <c r="C595" s="234">
        <v>350</v>
      </c>
      <c r="D595" s="255">
        <f t="shared" si="13"/>
        <v>0.346</v>
      </c>
    </row>
    <row r="596" ht="36" customHeight="1" spans="1:4">
      <c r="A596" s="233" t="s">
        <v>482</v>
      </c>
      <c r="B596" s="234">
        <v>500</v>
      </c>
      <c r="C596" s="234">
        <v>580</v>
      </c>
      <c r="D596" s="255">
        <f t="shared" ref="D596:D649" si="14">IF(B596&gt;0,C596/B596-1,IF(B596&lt;0,-(C596/B596-1),""))</f>
        <v>0.16</v>
      </c>
    </row>
    <row r="597" s="310" customFormat="1" ht="36" customHeight="1" spans="1:4">
      <c r="A597" s="233" t="s">
        <v>483</v>
      </c>
      <c r="B597" s="234">
        <v>0</v>
      </c>
      <c r="C597" s="234">
        <v>170</v>
      </c>
      <c r="D597" s="255" t="str">
        <f t="shared" si="14"/>
        <v/>
      </c>
    </row>
    <row r="598" ht="36" customHeight="1" spans="1:4">
      <c r="A598" s="233" t="s">
        <v>484</v>
      </c>
      <c r="B598" s="234">
        <v>140</v>
      </c>
      <c r="C598" s="234">
        <v>0</v>
      </c>
      <c r="D598" s="255">
        <f t="shared" si="14"/>
        <v>-1</v>
      </c>
    </row>
    <row r="599" ht="36" customHeight="1" spans="1:4">
      <c r="A599" s="233" t="s">
        <v>485</v>
      </c>
      <c r="B599" s="234">
        <v>0</v>
      </c>
      <c r="C599" s="234">
        <v>0</v>
      </c>
      <c r="D599" s="255" t="str">
        <f t="shared" si="14"/>
        <v/>
      </c>
    </row>
    <row r="600" ht="36" customHeight="1" spans="1:4">
      <c r="A600" s="233" t="s">
        <v>486</v>
      </c>
      <c r="B600" s="234">
        <v>200</v>
      </c>
      <c r="C600" s="234">
        <v>32</v>
      </c>
      <c r="D600" s="255">
        <f t="shared" si="14"/>
        <v>-0.84</v>
      </c>
    </row>
    <row r="601" ht="36" customHeight="1" spans="1:4">
      <c r="A601" s="233" t="s">
        <v>487</v>
      </c>
      <c r="B601" s="234">
        <v>450</v>
      </c>
      <c r="C601" s="234">
        <v>400</v>
      </c>
      <c r="D601" s="255">
        <f t="shared" si="14"/>
        <v>-0.111</v>
      </c>
    </row>
    <row r="602" ht="36" customHeight="1" spans="1:4">
      <c r="A602" s="230" t="s">
        <v>488</v>
      </c>
      <c r="B602" s="237">
        <f>SUM(B603:B608)</f>
        <v>255</v>
      </c>
      <c r="C602" s="237">
        <f>SUM(C603:C608)</f>
        <v>120</v>
      </c>
      <c r="D602" s="255">
        <f t="shared" si="14"/>
        <v>-0.529</v>
      </c>
    </row>
    <row r="603" s="310" customFormat="1" ht="36" customHeight="1" spans="1:4">
      <c r="A603" s="233" t="s">
        <v>489</v>
      </c>
      <c r="B603" s="234">
        <v>95</v>
      </c>
      <c r="C603" s="234">
        <v>85</v>
      </c>
      <c r="D603" s="255">
        <f t="shared" si="14"/>
        <v>-0.105</v>
      </c>
    </row>
    <row r="604" ht="36" customHeight="1" spans="1:4">
      <c r="A604" s="233" t="s">
        <v>490</v>
      </c>
      <c r="B604" s="234">
        <v>65</v>
      </c>
      <c r="C604" s="234">
        <v>15</v>
      </c>
      <c r="D604" s="255">
        <f t="shared" si="14"/>
        <v>-0.769</v>
      </c>
    </row>
    <row r="605" ht="36" customHeight="1" spans="1:4">
      <c r="A605" s="233" t="s">
        <v>491</v>
      </c>
      <c r="B605" s="234">
        <v>6</v>
      </c>
      <c r="C605" s="234">
        <v>3</v>
      </c>
      <c r="D605" s="255">
        <f t="shared" si="14"/>
        <v>-0.5</v>
      </c>
    </row>
    <row r="606" ht="36" customHeight="1" spans="1:4">
      <c r="A606" s="233" t="s">
        <v>492</v>
      </c>
      <c r="B606" s="234">
        <v>24</v>
      </c>
      <c r="C606" s="234">
        <v>0</v>
      </c>
      <c r="D606" s="255">
        <f t="shared" si="14"/>
        <v>-1</v>
      </c>
    </row>
    <row r="607" ht="36" customHeight="1" spans="1:4">
      <c r="A607" s="233" t="s">
        <v>493</v>
      </c>
      <c r="B607" s="234">
        <v>15</v>
      </c>
      <c r="C607" s="234">
        <v>17</v>
      </c>
      <c r="D607" s="255">
        <f t="shared" si="14"/>
        <v>0.133</v>
      </c>
    </row>
    <row r="608" ht="36" customHeight="1" spans="1:4">
      <c r="A608" s="233" t="s">
        <v>494</v>
      </c>
      <c r="B608" s="234">
        <v>50</v>
      </c>
      <c r="C608" s="234">
        <v>0</v>
      </c>
      <c r="D608" s="255">
        <f t="shared" si="14"/>
        <v>-1</v>
      </c>
    </row>
    <row r="609" ht="36" customHeight="1" spans="1:4">
      <c r="A609" s="230" t="s">
        <v>495</v>
      </c>
      <c r="B609" s="237">
        <f>SUM(B610:B616)</f>
        <v>1530</v>
      </c>
      <c r="C609" s="237">
        <f>SUM(C610:C616)</f>
        <v>1964</v>
      </c>
      <c r="D609" s="255">
        <f t="shared" si="14"/>
        <v>0.284</v>
      </c>
    </row>
    <row r="610" ht="36" customHeight="1" spans="1:4">
      <c r="A610" s="233" t="s">
        <v>496</v>
      </c>
      <c r="B610" s="234">
        <v>20</v>
      </c>
      <c r="C610" s="234">
        <v>30</v>
      </c>
      <c r="D610" s="255">
        <f t="shared" si="14"/>
        <v>0.5</v>
      </c>
    </row>
    <row r="611" ht="36" customHeight="1" spans="1:4">
      <c r="A611" s="233" t="s">
        <v>497</v>
      </c>
      <c r="B611" s="234">
        <v>160</v>
      </c>
      <c r="C611" s="234">
        <v>368</v>
      </c>
      <c r="D611" s="255">
        <f t="shared" si="14"/>
        <v>1.3</v>
      </c>
    </row>
    <row r="612" ht="36" customHeight="1" spans="1:4">
      <c r="A612" s="233" t="s">
        <v>498</v>
      </c>
      <c r="B612" s="234">
        <v>0</v>
      </c>
      <c r="C612" s="234">
        <v>0</v>
      </c>
      <c r="D612" s="255" t="str">
        <f t="shared" si="14"/>
        <v/>
      </c>
    </row>
    <row r="613" ht="36" customHeight="1" spans="1:4">
      <c r="A613" s="233" t="s">
        <v>499</v>
      </c>
      <c r="B613" s="234">
        <v>600</v>
      </c>
      <c r="C613" s="234">
        <v>776</v>
      </c>
      <c r="D613" s="255">
        <f t="shared" si="14"/>
        <v>0.293</v>
      </c>
    </row>
    <row r="614" ht="36" customHeight="1" spans="1:4">
      <c r="A614" s="233" t="s">
        <v>500</v>
      </c>
      <c r="B614" s="234">
        <v>450</v>
      </c>
      <c r="C614" s="234">
        <v>35</v>
      </c>
      <c r="D614" s="255">
        <f t="shared" si="14"/>
        <v>-0.922</v>
      </c>
    </row>
    <row r="615" ht="36" customHeight="1" spans="1:4">
      <c r="A615" s="233" t="s">
        <v>501</v>
      </c>
      <c r="B615" s="234">
        <v>300</v>
      </c>
      <c r="C615" s="234">
        <v>755</v>
      </c>
      <c r="D615" s="255">
        <f t="shared" si="14"/>
        <v>1.517</v>
      </c>
    </row>
    <row r="616" ht="36" customHeight="1" spans="1:4">
      <c r="A616" s="233" t="s">
        <v>502</v>
      </c>
      <c r="B616" s="234">
        <v>0</v>
      </c>
      <c r="C616" s="234">
        <v>0</v>
      </c>
      <c r="D616" s="255" t="str">
        <f t="shared" si="14"/>
        <v/>
      </c>
    </row>
    <row r="617" ht="36" customHeight="1" spans="1:4">
      <c r="A617" s="230" t="s">
        <v>503</v>
      </c>
      <c r="B617" s="237">
        <f>SUM(B618:B625)</f>
        <v>860</v>
      </c>
      <c r="C617" s="237">
        <f>SUM(C618:C625)</f>
        <v>790</v>
      </c>
      <c r="D617" s="255">
        <f t="shared" si="14"/>
        <v>-0.081</v>
      </c>
    </row>
    <row r="618" ht="36" customHeight="1" spans="1:4">
      <c r="A618" s="233" t="s">
        <v>84</v>
      </c>
      <c r="B618" s="234">
        <v>180</v>
      </c>
      <c r="C618" s="234">
        <v>150</v>
      </c>
      <c r="D618" s="255">
        <f t="shared" si="14"/>
        <v>-0.167</v>
      </c>
    </row>
    <row r="619" ht="36" customHeight="1" spans="1:4">
      <c r="A619" s="233" t="s">
        <v>85</v>
      </c>
      <c r="B619" s="234">
        <v>10</v>
      </c>
      <c r="C619" s="234">
        <v>0</v>
      </c>
      <c r="D619" s="255">
        <f t="shared" si="14"/>
        <v>-1</v>
      </c>
    </row>
    <row r="620" ht="36" customHeight="1" spans="1:4">
      <c r="A620" s="233" t="s">
        <v>86</v>
      </c>
      <c r="B620" s="234">
        <v>0</v>
      </c>
      <c r="C620" s="234">
        <v>0</v>
      </c>
      <c r="D620" s="255" t="str">
        <f t="shared" si="14"/>
        <v/>
      </c>
    </row>
    <row r="621" ht="36" customHeight="1" spans="1:4">
      <c r="A621" s="233" t="s">
        <v>504</v>
      </c>
      <c r="B621" s="234">
        <v>50</v>
      </c>
      <c r="C621" s="234">
        <v>0</v>
      </c>
      <c r="D621" s="255">
        <f t="shared" si="14"/>
        <v>-1</v>
      </c>
    </row>
    <row r="622" ht="36" customHeight="1" spans="1:4">
      <c r="A622" s="233" t="s">
        <v>505</v>
      </c>
      <c r="B622" s="234">
        <v>95</v>
      </c>
      <c r="C622" s="234">
        <v>210</v>
      </c>
      <c r="D622" s="255">
        <f t="shared" si="14"/>
        <v>1.211</v>
      </c>
    </row>
    <row r="623" ht="36" customHeight="1" spans="1:4">
      <c r="A623" s="233" t="s">
        <v>506</v>
      </c>
      <c r="B623" s="234">
        <v>0</v>
      </c>
      <c r="C623" s="234">
        <v>10</v>
      </c>
      <c r="D623" s="255" t="str">
        <f t="shared" si="14"/>
        <v/>
      </c>
    </row>
    <row r="624" ht="36" customHeight="1" spans="1:4">
      <c r="A624" s="233" t="s">
        <v>507</v>
      </c>
      <c r="B624" s="234">
        <v>495</v>
      </c>
      <c r="C624" s="234">
        <v>420</v>
      </c>
      <c r="D624" s="255">
        <f t="shared" si="14"/>
        <v>-0.152</v>
      </c>
    </row>
    <row r="625" ht="36" customHeight="1" spans="1:4">
      <c r="A625" s="233" t="s">
        <v>508</v>
      </c>
      <c r="B625" s="234">
        <v>30</v>
      </c>
      <c r="C625" s="234">
        <v>0</v>
      </c>
      <c r="D625" s="255">
        <f t="shared" si="14"/>
        <v>-1</v>
      </c>
    </row>
    <row r="626" ht="36" customHeight="1" spans="1:4">
      <c r="A626" s="230" t="s">
        <v>509</v>
      </c>
      <c r="B626" s="237">
        <f>SUM(B627:B630)</f>
        <v>155</v>
      </c>
      <c r="C626" s="237">
        <f>SUM(C627:C630)</f>
        <v>109</v>
      </c>
      <c r="D626" s="255">
        <f t="shared" si="14"/>
        <v>-0.297</v>
      </c>
    </row>
    <row r="627" ht="36" customHeight="1" spans="1:4">
      <c r="A627" s="233" t="s">
        <v>84</v>
      </c>
      <c r="B627" s="234">
        <v>150</v>
      </c>
      <c r="C627" s="234">
        <v>104</v>
      </c>
      <c r="D627" s="255">
        <f t="shared" si="14"/>
        <v>-0.307</v>
      </c>
    </row>
    <row r="628" ht="36" customHeight="1" spans="1:4">
      <c r="A628" s="233" t="s">
        <v>85</v>
      </c>
      <c r="B628" s="234">
        <v>5</v>
      </c>
      <c r="C628" s="234">
        <v>5</v>
      </c>
      <c r="D628" s="255">
        <f t="shared" si="14"/>
        <v>0</v>
      </c>
    </row>
    <row r="629" ht="36" customHeight="1" spans="1:4">
      <c r="A629" s="233" t="s">
        <v>86</v>
      </c>
      <c r="B629" s="234">
        <v>0</v>
      </c>
      <c r="C629" s="234">
        <v>0</v>
      </c>
      <c r="D629" s="255" t="str">
        <f t="shared" si="14"/>
        <v/>
      </c>
    </row>
    <row r="630" ht="36" customHeight="1" spans="1:4">
      <c r="A630" s="233" t="s">
        <v>510</v>
      </c>
      <c r="B630" s="234">
        <v>0</v>
      </c>
      <c r="C630" s="234">
        <v>0</v>
      </c>
      <c r="D630" s="255" t="str">
        <f t="shared" si="14"/>
        <v/>
      </c>
    </row>
    <row r="631" ht="36" customHeight="1" spans="1:4">
      <c r="A631" s="230" t="s">
        <v>511</v>
      </c>
      <c r="B631" s="237">
        <f>SUM(B632:B633)</f>
        <v>3210</v>
      </c>
      <c r="C631" s="237">
        <f>SUM(C632:C633)</f>
        <v>3215</v>
      </c>
      <c r="D631" s="255">
        <f t="shared" si="14"/>
        <v>0.002</v>
      </c>
    </row>
    <row r="632" ht="36" customHeight="1" spans="1:4">
      <c r="A632" s="233" t="s">
        <v>512</v>
      </c>
      <c r="B632" s="234">
        <v>260</v>
      </c>
      <c r="C632" s="234">
        <v>210</v>
      </c>
      <c r="D632" s="255">
        <f t="shared" si="14"/>
        <v>-0.192</v>
      </c>
    </row>
    <row r="633" ht="36" customHeight="1" spans="1:4">
      <c r="A633" s="233" t="s">
        <v>513</v>
      </c>
      <c r="B633" s="234">
        <v>2950</v>
      </c>
      <c r="C633" s="234">
        <v>3005</v>
      </c>
      <c r="D633" s="255">
        <f t="shared" si="14"/>
        <v>0.019</v>
      </c>
    </row>
    <row r="634" ht="36" customHeight="1" spans="1:4">
      <c r="A634" s="230" t="s">
        <v>514</v>
      </c>
      <c r="B634" s="237">
        <f>SUM(B635:B636)</f>
        <v>188</v>
      </c>
      <c r="C634" s="237">
        <f>SUM(C635:C636)</f>
        <v>130</v>
      </c>
      <c r="D634" s="255">
        <f t="shared" si="14"/>
        <v>-0.309</v>
      </c>
    </row>
    <row r="635" ht="36" customHeight="1" spans="1:4">
      <c r="A635" s="233" t="s">
        <v>515</v>
      </c>
      <c r="B635" s="234">
        <v>143</v>
      </c>
      <c r="C635" s="234">
        <v>115</v>
      </c>
      <c r="D635" s="255">
        <f t="shared" si="14"/>
        <v>-0.196</v>
      </c>
    </row>
    <row r="636" ht="36" customHeight="1" spans="1:4">
      <c r="A636" s="233" t="s">
        <v>516</v>
      </c>
      <c r="B636" s="234">
        <v>45</v>
      </c>
      <c r="C636" s="234">
        <v>15</v>
      </c>
      <c r="D636" s="255">
        <f t="shared" si="14"/>
        <v>-0.667</v>
      </c>
    </row>
    <row r="637" ht="36" customHeight="1" spans="1:4">
      <c r="A637" s="230" t="s">
        <v>517</v>
      </c>
      <c r="B637" s="237">
        <f>SUM(B638:B639)</f>
        <v>725</v>
      </c>
      <c r="C637" s="237">
        <f>SUM(C638:C639)</f>
        <v>630</v>
      </c>
      <c r="D637" s="255">
        <f t="shared" si="14"/>
        <v>-0.131</v>
      </c>
    </row>
    <row r="638" ht="36" customHeight="1" spans="1:4">
      <c r="A638" s="233" t="s">
        <v>518</v>
      </c>
      <c r="B638" s="234">
        <v>0</v>
      </c>
      <c r="C638" s="234">
        <v>0</v>
      </c>
      <c r="D638" s="255" t="str">
        <f t="shared" si="14"/>
        <v/>
      </c>
    </row>
    <row r="639" ht="36" customHeight="1" spans="1:4">
      <c r="A639" s="233" t="s">
        <v>519</v>
      </c>
      <c r="B639" s="234">
        <v>725</v>
      </c>
      <c r="C639" s="234">
        <v>630</v>
      </c>
      <c r="D639" s="255">
        <f t="shared" si="14"/>
        <v>-0.131</v>
      </c>
    </row>
    <row r="640" ht="36" customHeight="1" spans="1:4">
      <c r="A640" s="230" t="s">
        <v>520</v>
      </c>
      <c r="B640" s="237">
        <f>SUM(B641:B642)</f>
        <v>0</v>
      </c>
      <c r="C640" s="237">
        <f>SUM(C641:C642)</f>
        <v>0</v>
      </c>
      <c r="D640" s="255" t="str">
        <f t="shared" si="14"/>
        <v/>
      </c>
    </row>
    <row r="641" ht="36" customHeight="1" spans="1:4">
      <c r="A641" s="233" t="s">
        <v>521</v>
      </c>
      <c r="B641" s="338">
        <v>0</v>
      </c>
      <c r="C641" s="338">
        <v>0</v>
      </c>
      <c r="D641" s="255" t="str">
        <f t="shared" si="14"/>
        <v/>
      </c>
    </row>
    <row r="642" ht="36" customHeight="1" spans="1:4">
      <c r="A642" s="233" t="s">
        <v>522</v>
      </c>
      <c r="B642" s="338">
        <v>0</v>
      </c>
      <c r="C642" s="338">
        <v>0</v>
      </c>
      <c r="D642" s="255" t="str">
        <f t="shared" si="14"/>
        <v/>
      </c>
    </row>
    <row r="643" ht="36" customHeight="1" spans="1:4">
      <c r="A643" s="230" t="s">
        <v>523</v>
      </c>
      <c r="B643" s="237">
        <f>SUM(B644:B645)</f>
        <v>422</v>
      </c>
      <c r="C643" s="237">
        <f>SUM(C644:C645)</f>
        <v>357</v>
      </c>
      <c r="D643" s="255">
        <f t="shared" si="14"/>
        <v>-0.154</v>
      </c>
    </row>
    <row r="644" ht="36" customHeight="1" spans="1:4">
      <c r="A644" s="233" t="s">
        <v>524</v>
      </c>
      <c r="B644" s="234">
        <v>0</v>
      </c>
      <c r="C644" s="234">
        <v>6</v>
      </c>
      <c r="D644" s="255" t="str">
        <f t="shared" si="14"/>
        <v/>
      </c>
    </row>
    <row r="645" ht="36" customHeight="1" spans="1:4">
      <c r="A645" s="233" t="s">
        <v>525</v>
      </c>
      <c r="B645" s="234">
        <v>422</v>
      </c>
      <c r="C645" s="234">
        <v>351</v>
      </c>
      <c r="D645" s="255">
        <f t="shared" si="14"/>
        <v>-0.168</v>
      </c>
    </row>
    <row r="646" ht="36" customHeight="1" spans="1:4">
      <c r="A646" s="230" t="s">
        <v>526</v>
      </c>
      <c r="B646" s="237">
        <f>SUM(B647:B649)</f>
        <v>4620</v>
      </c>
      <c r="C646" s="237">
        <f>SUM(C647:C649)</f>
        <v>4600</v>
      </c>
      <c r="D646" s="255">
        <f t="shared" si="14"/>
        <v>-0.004</v>
      </c>
    </row>
    <row r="647" ht="36" customHeight="1" spans="1:4">
      <c r="A647" s="233" t="s">
        <v>527</v>
      </c>
      <c r="B647" s="234">
        <v>0</v>
      </c>
      <c r="C647" s="234">
        <v>0</v>
      </c>
      <c r="D647" s="255" t="str">
        <f t="shared" si="14"/>
        <v/>
      </c>
    </row>
    <row r="648" ht="36" customHeight="1" spans="1:4">
      <c r="A648" s="233" t="s">
        <v>528</v>
      </c>
      <c r="B648" s="234">
        <v>4620</v>
      </c>
      <c r="C648" s="234">
        <v>4600</v>
      </c>
      <c r="D648" s="255">
        <f t="shared" si="14"/>
        <v>-0.004</v>
      </c>
    </row>
    <row r="649" ht="36" customHeight="1" spans="1:4">
      <c r="A649" s="233" t="s">
        <v>529</v>
      </c>
      <c r="B649" s="234">
        <v>0</v>
      </c>
      <c r="C649" s="234">
        <v>0</v>
      </c>
      <c r="D649" s="255" t="str">
        <f t="shared" si="14"/>
        <v/>
      </c>
    </row>
    <row r="650" ht="36" customHeight="1" spans="1:4">
      <c r="A650" s="230" t="s">
        <v>530</v>
      </c>
      <c r="B650" s="237">
        <f>SUM(B651:B654)</f>
        <v>0</v>
      </c>
      <c r="C650" s="237">
        <f>SUM(C651:C654)</f>
        <v>0</v>
      </c>
      <c r="D650" s="255" t="str">
        <f t="shared" ref="D650:D713" si="15">IF(B650&gt;0,C650/B650-1,IF(B650&lt;0,-(C650/B650-1),""))</f>
        <v/>
      </c>
    </row>
    <row r="651" ht="36" customHeight="1" spans="1:4">
      <c r="A651" s="233" t="s">
        <v>531</v>
      </c>
      <c r="B651" s="338">
        <v>0</v>
      </c>
      <c r="C651" s="338">
        <v>0</v>
      </c>
      <c r="D651" s="255" t="str">
        <f t="shared" si="15"/>
        <v/>
      </c>
    </row>
    <row r="652" ht="36" customHeight="1" spans="1:4">
      <c r="A652" s="233" t="s">
        <v>532</v>
      </c>
      <c r="B652" s="338">
        <v>0</v>
      </c>
      <c r="C652" s="338">
        <v>0</v>
      </c>
      <c r="D652" s="255" t="str">
        <f t="shared" si="15"/>
        <v/>
      </c>
    </row>
    <row r="653" ht="36" customHeight="1" spans="1:4">
      <c r="A653" s="233" t="s">
        <v>533</v>
      </c>
      <c r="B653" s="338">
        <v>0</v>
      </c>
      <c r="C653" s="338">
        <v>0</v>
      </c>
      <c r="D653" s="255" t="str">
        <f t="shared" si="15"/>
        <v/>
      </c>
    </row>
    <row r="654" ht="36" customHeight="1" spans="1:4">
      <c r="A654" s="233" t="s">
        <v>534</v>
      </c>
      <c r="B654" s="338">
        <v>0</v>
      </c>
      <c r="C654" s="338">
        <v>0</v>
      </c>
      <c r="D654" s="255" t="str">
        <f t="shared" si="15"/>
        <v/>
      </c>
    </row>
    <row r="655" ht="36" customHeight="1" spans="1:4">
      <c r="A655" s="230" t="s">
        <v>535</v>
      </c>
      <c r="B655" s="237">
        <f>SUM(B656:B662)</f>
        <v>166</v>
      </c>
      <c r="C655" s="237">
        <f>SUM(C656:C662)</f>
        <v>221</v>
      </c>
      <c r="D655" s="255">
        <f t="shared" si="15"/>
        <v>0.331</v>
      </c>
    </row>
    <row r="656" ht="36" customHeight="1" spans="1:4">
      <c r="A656" s="233" t="s">
        <v>84</v>
      </c>
      <c r="B656" s="338">
        <v>130</v>
      </c>
      <c r="C656" s="338">
        <v>151</v>
      </c>
      <c r="D656" s="255">
        <f t="shared" si="15"/>
        <v>0.162</v>
      </c>
    </row>
    <row r="657" ht="36" customHeight="1" spans="1:4">
      <c r="A657" s="233" t="s">
        <v>85</v>
      </c>
      <c r="B657" s="338">
        <v>11</v>
      </c>
      <c r="C657" s="338">
        <v>50</v>
      </c>
      <c r="D657" s="255">
        <f t="shared" si="15"/>
        <v>3.545</v>
      </c>
    </row>
    <row r="658" ht="36" customHeight="1" spans="1:4">
      <c r="A658" s="233" t="s">
        <v>86</v>
      </c>
      <c r="B658" s="338">
        <v>0</v>
      </c>
      <c r="C658" s="338">
        <v>0</v>
      </c>
      <c r="D658" s="255" t="str">
        <f t="shared" si="15"/>
        <v/>
      </c>
    </row>
    <row r="659" ht="36" customHeight="1" spans="1:4">
      <c r="A659" s="233" t="s">
        <v>536</v>
      </c>
      <c r="B659" s="338">
        <v>20</v>
      </c>
      <c r="C659" s="338">
        <v>15</v>
      </c>
      <c r="D659" s="255">
        <f t="shared" si="15"/>
        <v>-0.25</v>
      </c>
    </row>
    <row r="660" ht="36" customHeight="1" spans="1:4">
      <c r="A660" s="233" t="s">
        <v>537</v>
      </c>
      <c r="B660" s="338">
        <v>0</v>
      </c>
      <c r="C660" s="338">
        <v>0</v>
      </c>
      <c r="D660" s="255" t="str">
        <f t="shared" si="15"/>
        <v/>
      </c>
    </row>
    <row r="661" ht="36" customHeight="1" spans="1:4">
      <c r="A661" s="233" t="s">
        <v>93</v>
      </c>
      <c r="B661" s="338">
        <v>0</v>
      </c>
      <c r="C661" s="338">
        <v>0</v>
      </c>
      <c r="D661" s="255" t="str">
        <f t="shared" si="15"/>
        <v/>
      </c>
    </row>
    <row r="662" ht="36" customHeight="1" spans="1:4">
      <c r="A662" s="233" t="s">
        <v>538</v>
      </c>
      <c r="B662" s="338">
        <v>5</v>
      </c>
      <c r="C662" s="338">
        <v>5</v>
      </c>
      <c r="D662" s="255">
        <f t="shared" si="15"/>
        <v>0</v>
      </c>
    </row>
    <row r="663" ht="36" customHeight="1" spans="1:4">
      <c r="A663" s="230" t="s">
        <v>539</v>
      </c>
      <c r="B663" s="237">
        <f>SUM(B664:B665)</f>
        <v>48</v>
      </c>
      <c r="C663" s="237">
        <f>SUM(C664:C665)</f>
        <v>45</v>
      </c>
      <c r="D663" s="255">
        <f t="shared" si="15"/>
        <v>-0.063</v>
      </c>
    </row>
    <row r="664" ht="36" customHeight="1" spans="1:4">
      <c r="A664" s="233" t="s">
        <v>540</v>
      </c>
      <c r="B664" s="234">
        <v>48</v>
      </c>
      <c r="C664" s="234">
        <v>45</v>
      </c>
      <c r="D664" s="255">
        <f t="shared" si="15"/>
        <v>-0.063</v>
      </c>
    </row>
    <row r="665" ht="36" customHeight="1" spans="1:4">
      <c r="A665" s="233" t="s">
        <v>541</v>
      </c>
      <c r="B665" s="234">
        <v>0</v>
      </c>
      <c r="C665" s="234">
        <v>0</v>
      </c>
      <c r="D665" s="255" t="str">
        <f t="shared" si="15"/>
        <v/>
      </c>
    </row>
    <row r="666" ht="36" customHeight="1" spans="1:4">
      <c r="A666" s="230" t="s">
        <v>542</v>
      </c>
      <c r="B666" s="237">
        <f>SUM(B667)</f>
        <v>320</v>
      </c>
      <c r="C666" s="237">
        <f>SUM(C667)</f>
        <v>185</v>
      </c>
      <c r="D666" s="255">
        <f t="shared" si="15"/>
        <v>-0.422</v>
      </c>
    </row>
    <row r="667" ht="36" customHeight="1" spans="1:4">
      <c r="A667" s="233" t="s">
        <v>543</v>
      </c>
      <c r="B667" s="234">
        <v>320</v>
      </c>
      <c r="C667" s="234">
        <v>185</v>
      </c>
      <c r="D667" s="255">
        <f t="shared" si="15"/>
        <v>-0.422</v>
      </c>
    </row>
    <row r="668" ht="36" customHeight="1" spans="1:4">
      <c r="A668" s="339" t="s">
        <v>223</v>
      </c>
      <c r="B668" s="343"/>
      <c r="C668" s="343"/>
      <c r="D668" s="255" t="str">
        <f t="shared" si="15"/>
        <v/>
      </c>
    </row>
    <row r="669" ht="36" customHeight="1" spans="1:4">
      <c r="A669" s="339" t="s">
        <v>544</v>
      </c>
      <c r="B669" s="343"/>
      <c r="C669" s="343"/>
      <c r="D669" s="255" t="str">
        <f t="shared" si="15"/>
        <v/>
      </c>
    </row>
    <row r="670" ht="36" customHeight="1" spans="1:4">
      <c r="A670" s="230" t="s">
        <v>51</v>
      </c>
      <c r="B670" s="237">
        <f>SUM(B671,B676,B691,B695,B707,B710,B714,B719,B723,B727,B730,B739,B741,)</f>
        <v>29137</v>
      </c>
      <c r="C670" s="237">
        <f>SUM(C671,C676,C691,C695,C707,C710,C714,C719,C723,C727,C730,C739,C741,)</f>
        <v>18038</v>
      </c>
      <c r="D670" s="255">
        <f t="shared" si="15"/>
        <v>-0.381</v>
      </c>
    </row>
    <row r="671" ht="36" customHeight="1" spans="1:4">
      <c r="A671" s="230" t="s">
        <v>545</v>
      </c>
      <c r="B671" s="237">
        <f>SUM(B672:B675)</f>
        <v>455</v>
      </c>
      <c r="C671" s="237">
        <f>SUM(C672:C675)</f>
        <v>460</v>
      </c>
      <c r="D671" s="255">
        <f t="shared" si="15"/>
        <v>0.011</v>
      </c>
    </row>
    <row r="672" ht="36" customHeight="1" spans="1:4">
      <c r="A672" s="233" t="s">
        <v>84</v>
      </c>
      <c r="B672" s="234">
        <v>395</v>
      </c>
      <c r="C672" s="234">
        <v>393</v>
      </c>
      <c r="D672" s="255">
        <f t="shared" si="15"/>
        <v>-0.005</v>
      </c>
    </row>
    <row r="673" ht="36" customHeight="1" spans="1:4">
      <c r="A673" s="233" t="s">
        <v>85</v>
      </c>
      <c r="B673" s="234">
        <v>60</v>
      </c>
      <c r="C673" s="234">
        <v>67</v>
      </c>
      <c r="D673" s="255">
        <f t="shared" si="15"/>
        <v>0.117</v>
      </c>
    </row>
    <row r="674" ht="36" customHeight="1" spans="1:4">
      <c r="A674" s="233" t="s">
        <v>86</v>
      </c>
      <c r="B674" s="234">
        <v>0</v>
      </c>
      <c r="C674" s="234">
        <v>0</v>
      </c>
      <c r="D674" s="255" t="str">
        <f t="shared" si="15"/>
        <v/>
      </c>
    </row>
    <row r="675" ht="36" customHeight="1" spans="1:4">
      <c r="A675" s="233" t="s">
        <v>546</v>
      </c>
      <c r="B675" s="234">
        <v>0</v>
      </c>
      <c r="C675" s="234">
        <v>0</v>
      </c>
      <c r="D675" s="255" t="str">
        <f t="shared" si="15"/>
        <v/>
      </c>
    </row>
    <row r="676" ht="36" customHeight="1" spans="1:4">
      <c r="A676" s="230" t="s">
        <v>547</v>
      </c>
      <c r="B676" s="237">
        <f>SUM(B677:B690)</f>
        <v>2520</v>
      </c>
      <c r="C676" s="237">
        <f>SUM(C677:C690)</f>
        <v>2003</v>
      </c>
      <c r="D676" s="255">
        <f t="shared" si="15"/>
        <v>-0.205</v>
      </c>
    </row>
    <row r="677" ht="36" customHeight="1" spans="1:4">
      <c r="A677" s="233" t="s">
        <v>548</v>
      </c>
      <c r="B677" s="234">
        <v>1600</v>
      </c>
      <c r="C677" s="234">
        <v>1381</v>
      </c>
      <c r="D677" s="255">
        <f t="shared" si="15"/>
        <v>-0.137</v>
      </c>
    </row>
    <row r="678" ht="36" customHeight="1" spans="1:4">
      <c r="A678" s="233" t="s">
        <v>549</v>
      </c>
      <c r="B678" s="234">
        <v>620</v>
      </c>
      <c r="C678" s="234">
        <v>622</v>
      </c>
      <c r="D678" s="255">
        <f t="shared" si="15"/>
        <v>0.003</v>
      </c>
    </row>
    <row r="679" ht="36" customHeight="1" spans="1:4">
      <c r="A679" s="233" t="s">
        <v>550</v>
      </c>
      <c r="B679" s="234"/>
      <c r="C679" s="234"/>
      <c r="D679" s="255" t="str">
        <f t="shared" si="15"/>
        <v/>
      </c>
    </row>
    <row r="680" ht="36" customHeight="1" spans="1:4">
      <c r="A680" s="233" t="s">
        <v>551</v>
      </c>
      <c r="B680" s="234">
        <v>0</v>
      </c>
      <c r="C680" s="234">
        <v>0</v>
      </c>
      <c r="D680" s="255" t="str">
        <f t="shared" si="15"/>
        <v/>
      </c>
    </row>
    <row r="681" ht="36" customHeight="1" spans="1:4">
      <c r="A681" s="233" t="s">
        <v>552</v>
      </c>
      <c r="B681" s="234">
        <v>0</v>
      </c>
      <c r="C681" s="234">
        <v>0</v>
      </c>
      <c r="D681" s="255" t="str">
        <f t="shared" si="15"/>
        <v/>
      </c>
    </row>
    <row r="682" ht="36" customHeight="1" spans="1:4">
      <c r="A682" s="233" t="s">
        <v>553</v>
      </c>
      <c r="B682" s="234">
        <v>0</v>
      </c>
      <c r="C682" s="234">
        <v>0</v>
      </c>
      <c r="D682" s="255" t="str">
        <f t="shared" si="15"/>
        <v/>
      </c>
    </row>
    <row r="683" ht="36" customHeight="1" spans="1:4">
      <c r="A683" s="233" t="s">
        <v>554</v>
      </c>
      <c r="B683" s="234">
        <v>0</v>
      </c>
      <c r="C683" s="234">
        <v>0</v>
      </c>
      <c r="D683" s="255" t="str">
        <f t="shared" si="15"/>
        <v/>
      </c>
    </row>
    <row r="684" ht="36" customHeight="1" spans="1:4">
      <c r="A684" s="233" t="s">
        <v>555</v>
      </c>
      <c r="B684" s="234"/>
      <c r="C684" s="234"/>
      <c r="D684" s="255" t="str">
        <f t="shared" si="15"/>
        <v/>
      </c>
    </row>
    <row r="685" ht="36" customHeight="1" spans="1:4">
      <c r="A685" s="233" t="s">
        <v>556</v>
      </c>
      <c r="B685" s="234">
        <v>0</v>
      </c>
      <c r="C685" s="234">
        <v>0</v>
      </c>
      <c r="D685" s="255" t="str">
        <f t="shared" si="15"/>
        <v/>
      </c>
    </row>
    <row r="686" ht="36" customHeight="1" spans="1:4">
      <c r="A686" s="233" t="s">
        <v>557</v>
      </c>
      <c r="B686" s="234"/>
      <c r="C686" s="234"/>
      <c r="D686" s="255" t="str">
        <f t="shared" si="15"/>
        <v/>
      </c>
    </row>
    <row r="687" ht="36" customHeight="1" spans="1:4">
      <c r="A687" s="233" t="s">
        <v>558</v>
      </c>
      <c r="B687" s="234">
        <v>0</v>
      </c>
      <c r="C687" s="234">
        <v>0</v>
      </c>
      <c r="D687" s="255" t="str">
        <f t="shared" si="15"/>
        <v/>
      </c>
    </row>
    <row r="688" ht="36" customHeight="1" spans="1:4">
      <c r="A688" s="233" t="s">
        <v>559</v>
      </c>
      <c r="B688" s="234"/>
      <c r="C688" s="234"/>
      <c r="D688" s="255" t="str">
        <f t="shared" si="15"/>
        <v/>
      </c>
    </row>
    <row r="689" ht="36" customHeight="1" spans="1:4">
      <c r="A689" s="233" t="s">
        <v>560</v>
      </c>
      <c r="B689" s="234"/>
      <c r="C689" s="234"/>
      <c r="D689" s="255" t="str">
        <f t="shared" si="15"/>
        <v/>
      </c>
    </row>
    <row r="690" ht="36" customHeight="1" spans="1:4">
      <c r="A690" s="233" t="s">
        <v>561</v>
      </c>
      <c r="B690" s="234">
        <v>300</v>
      </c>
      <c r="C690" s="234"/>
      <c r="D690" s="255">
        <f t="shared" si="15"/>
        <v>-1</v>
      </c>
    </row>
    <row r="691" ht="36" customHeight="1" spans="1:4">
      <c r="A691" s="230" t="s">
        <v>562</v>
      </c>
      <c r="B691" s="237">
        <f>SUM(B692:B694)</f>
        <v>2625</v>
      </c>
      <c r="C691" s="237">
        <f>SUM(C692:C694)</f>
        <v>2850</v>
      </c>
      <c r="D691" s="255">
        <f t="shared" si="15"/>
        <v>0.086</v>
      </c>
    </row>
    <row r="692" ht="36" customHeight="1" spans="1:4">
      <c r="A692" s="233" t="s">
        <v>563</v>
      </c>
      <c r="B692" s="234">
        <v>0</v>
      </c>
      <c r="C692" s="234">
        <v>700</v>
      </c>
      <c r="D692" s="255" t="str">
        <f t="shared" si="15"/>
        <v/>
      </c>
    </row>
    <row r="693" ht="36" customHeight="1" spans="1:4">
      <c r="A693" s="233" t="s">
        <v>564</v>
      </c>
      <c r="B693" s="234">
        <v>2175</v>
      </c>
      <c r="C693" s="234">
        <v>1543</v>
      </c>
      <c r="D693" s="255">
        <f t="shared" si="15"/>
        <v>-0.291</v>
      </c>
    </row>
    <row r="694" ht="36" customHeight="1" spans="1:4">
      <c r="A694" s="233" t="s">
        <v>565</v>
      </c>
      <c r="B694" s="234">
        <v>450</v>
      </c>
      <c r="C694" s="234">
        <v>607</v>
      </c>
      <c r="D694" s="255">
        <f t="shared" si="15"/>
        <v>0.349</v>
      </c>
    </row>
    <row r="695" ht="36" customHeight="1" spans="1:4">
      <c r="A695" s="230" t="s">
        <v>566</v>
      </c>
      <c r="B695" s="237">
        <f>SUM(B696:B706)</f>
        <v>3855</v>
      </c>
      <c r="C695" s="237">
        <f>SUM(C696:C706)</f>
        <v>2860</v>
      </c>
      <c r="D695" s="255">
        <f t="shared" si="15"/>
        <v>-0.258</v>
      </c>
    </row>
    <row r="696" ht="36" customHeight="1" spans="1:4">
      <c r="A696" s="233" t="s">
        <v>567</v>
      </c>
      <c r="B696" s="338">
        <v>385</v>
      </c>
      <c r="C696" s="338">
        <v>436</v>
      </c>
      <c r="D696" s="255">
        <f t="shared" si="15"/>
        <v>0.132</v>
      </c>
    </row>
    <row r="697" ht="36" customHeight="1" spans="1:4">
      <c r="A697" s="233" t="s">
        <v>568</v>
      </c>
      <c r="B697" s="338">
        <v>120</v>
      </c>
      <c r="C697" s="338">
        <v>127</v>
      </c>
      <c r="D697" s="255">
        <f t="shared" si="15"/>
        <v>0.058</v>
      </c>
    </row>
    <row r="698" ht="36" customHeight="1" spans="1:4">
      <c r="A698" s="233" t="s">
        <v>569</v>
      </c>
      <c r="B698" s="338">
        <v>550</v>
      </c>
      <c r="C698" s="338">
        <v>360</v>
      </c>
      <c r="D698" s="255">
        <f t="shared" si="15"/>
        <v>-0.345</v>
      </c>
    </row>
    <row r="699" ht="36" customHeight="1" spans="1:4">
      <c r="A699" s="233" t="s">
        <v>570</v>
      </c>
      <c r="B699" s="338">
        <v>0</v>
      </c>
      <c r="C699" s="338">
        <v>0</v>
      </c>
      <c r="D699" s="255" t="str">
        <f t="shared" si="15"/>
        <v/>
      </c>
    </row>
    <row r="700" ht="36" customHeight="1" spans="1:4">
      <c r="A700" s="233" t="s">
        <v>571</v>
      </c>
      <c r="B700" s="338">
        <v>0</v>
      </c>
      <c r="C700" s="338">
        <v>0</v>
      </c>
      <c r="D700" s="255" t="str">
        <f t="shared" si="15"/>
        <v/>
      </c>
    </row>
    <row r="701" ht="36" customHeight="1" spans="1:4">
      <c r="A701" s="233" t="s">
        <v>572</v>
      </c>
      <c r="B701" s="338">
        <v>0</v>
      </c>
      <c r="C701" s="338">
        <v>0</v>
      </c>
      <c r="D701" s="255" t="str">
        <f t="shared" si="15"/>
        <v/>
      </c>
    </row>
    <row r="702" ht="36" customHeight="1" spans="1:4">
      <c r="A702" s="233" t="s">
        <v>573</v>
      </c>
      <c r="B702" s="338">
        <v>0</v>
      </c>
      <c r="C702" s="338">
        <v>0</v>
      </c>
      <c r="D702" s="255" t="str">
        <f t="shared" si="15"/>
        <v/>
      </c>
    </row>
    <row r="703" ht="36" customHeight="1" spans="1:4">
      <c r="A703" s="233" t="s">
        <v>574</v>
      </c>
      <c r="B703" s="338">
        <v>1500</v>
      </c>
      <c r="C703" s="338">
        <v>1087</v>
      </c>
      <c r="D703" s="255">
        <f t="shared" si="15"/>
        <v>-0.275</v>
      </c>
    </row>
    <row r="704" ht="36" customHeight="1" spans="1:4">
      <c r="A704" s="233" t="s">
        <v>575</v>
      </c>
      <c r="B704" s="338">
        <v>800</v>
      </c>
      <c r="C704" s="338">
        <v>350</v>
      </c>
      <c r="D704" s="255">
        <f t="shared" si="15"/>
        <v>-0.563</v>
      </c>
    </row>
    <row r="705" ht="36" customHeight="1" spans="1:4">
      <c r="A705" s="233" t="s">
        <v>576</v>
      </c>
      <c r="B705" s="338">
        <v>500</v>
      </c>
      <c r="C705" s="338">
        <v>500</v>
      </c>
      <c r="D705" s="255">
        <f t="shared" si="15"/>
        <v>0</v>
      </c>
    </row>
    <row r="706" ht="36" customHeight="1" spans="1:4">
      <c r="A706" s="233" t="s">
        <v>577</v>
      </c>
      <c r="B706" s="338">
        <v>0</v>
      </c>
      <c r="C706" s="337">
        <v>0</v>
      </c>
      <c r="D706" s="255" t="str">
        <f t="shared" si="15"/>
        <v/>
      </c>
    </row>
    <row r="707" ht="36" customHeight="1" spans="1:4">
      <c r="A707" s="230" t="s">
        <v>578</v>
      </c>
      <c r="B707" s="237">
        <f>SUM(B708:B709)</f>
        <v>120</v>
      </c>
      <c r="C707" s="237">
        <f>SUM(C708:C709)</f>
        <v>510</v>
      </c>
      <c r="D707" s="255">
        <f t="shared" si="15"/>
        <v>3.25</v>
      </c>
    </row>
    <row r="708" ht="36" customHeight="1" spans="1:4">
      <c r="A708" s="233" t="s">
        <v>579</v>
      </c>
      <c r="B708" s="234">
        <v>120</v>
      </c>
      <c r="C708" s="234">
        <v>510</v>
      </c>
      <c r="D708" s="255">
        <f t="shared" si="15"/>
        <v>3.25</v>
      </c>
    </row>
    <row r="709" ht="36" customHeight="1" spans="1:4">
      <c r="A709" s="233" t="s">
        <v>580</v>
      </c>
      <c r="B709" s="234">
        <v>0</v>
      </c>
      <c r="C709" s="234">
        <v>0</v>
      </c>
      <c r="D709" s="255" t="str">
        <f t="shared" si="15"/>
        <v/>
      </c>
    </row>
    <row r="710" ht="36" customHeight="1" spans="1:4">
      <c r="A710" s="230" t="s">
        <v>581</v>
      </c>
      <c r="B710" s="237">
        <f>SUM(B711:B713)</f>
        <v>788</v>
      </c>
      <c r="C710" s="237">
        <f>SUM(C711:C713)</f>
        <v>580</v>
      </c>
      <c r="D710" s="255">
        <f t="shared" si="15"/>
        <v>-0.264</v>
      </c>
    </row>
    <row r="711" ht="36" customHeight="1" spans="1:4">
      <c r="A711" s="233" t="s">
        <v>582</v>
      </c>
      <c r="B711" s="234">
        <v>0</v>
      </c>
      <c r="C711" s="234">
        <v>0</v>
      </c>
      <c r="D711" s="255" t="str">
        <f t="shared" si="15"/>
        <v/>
      </c>
    </row>
    <row r="712" ht="36" customHeight="1" spans="1:4">
      <c r="A712" s="233" t="s">
        <v>583</v>
      </c>
      <c r="B712" s="234">
        <v>90</v>
      </c>
      <c r="C712" s="234">
        <v>50</v>
      </c>
      <c r="D712" s="255">
        <f t="shared" si="15"/>
        <v>-0.444</v>
      </c>
    </row>
    <row r="713" ht="36" customHeight="1" spans="1:4">
      <c r="A713" s="233" t="s">
        <v>584</v>
      </c>
      <c r="B713" s="234">
        <v>698</v>
      </c>
      <c r="C713" s="234">
        <v>530</v>
      </c>
      <c r="D713" s="255">
        <f t="shared" si="15"/>
        <v>-0.241</v>
      </c>
    </row>
    <row r="714" ht="36" customHeight="1" spans="1:4">
      <c r="A714" s="230" t="s">
        <v>585</v>
      </c>
      <c r="B714" s="237">
        <f>SUM(B715:B718)</f>
        <v>5880</v>
      </c>
      <c r="C714" s="237">
        <f>SUM(C715:C718)</f>
        <v>6461</v>
      </c>
      <c r="D714" s="255">
        <f t="shared" ref="D714:D777" si="16">IF(B714&gt;0,C714/B714-1,IF(B714&lt;0,-(C714/B714-1),""))</f>
        <v>0.099</v>
      </c>
    </row>
    <row r="715" ht="36" customHeight="1" spans="1:4">
      <c r="A715" s="233" t="s">
        <v>586</v>
      </c>
      <c r="B715" s="234">
        <v>1350</v>
      </c>
      <c r="C715" s="234">
        <v>1182</v>
      </c>
      <c r="D715" s="255">
        <f t="shared" si="16"/>
        <v>-0.124</v>
      </c>
    </row>
    <row r="716" ht="36" customHeight="1" spans="1:4">
      <c r="A716" s="233" t="s">
        <v>587</v>
      </c>
      <c r="B716" s="234">
        <v>2630</v>
      </c>
      <c r="C716" s="234">
        <v>2635</v>
      </c>
      <c r="D716" s="255">
        <f t="shared" si="16"/>
        <v>0.002</v>
      </c>
    </row>
    <row r="717" ht="36" customHeight="1" spans="1:4">
      <c r="A717" s="233" t="s">
        <v>588</v>
      </c>
      <c r="B717" s="234">
        <v>1900</v>
      </c>
      <c r="C717" s="234">
        <v>2179</v>
      </c>
      <c r="D717" s="255">
        <f t="shared" si="16"/>
        <v>0.147</v>
      </c>
    </row>
    <row r="718" ht="36" customHeight="1" spans="1:4">
      <c r="A718" s="233" t="s">
        <v>589</v>
      </c>
      <c r="B718" s="234">
        <v>0</v>
      </c>
      <c r="C718" s="234">
        <v>465</v>
      </c>
      <c r="D718" s="255" t="str">
        <f t="shared" si="16"/>
        <v/>
      </c>
    </row>
    <row r="719" ht="36" customHeight="1" spans="1:4">
      <c r="A719" s="230" t="s">
        <v>590</v>
      </c>
      <c r="B719" s="237">
        <f>SUM(B720:B722)</f>
        <v>10955</v>
      </c>
      <c r="C719" s="237">
        <f>SUM(C720:C722)</f>
        <v>350</v>
      </c>
      <c r="D719" s="255">
        <f t="shared" si="16"/>
        <v>-0.968</v>
      </c>
    </row>
    <row r="720" ht="36" customHeight="1" spans="1:4">
      <c r="A720" s="233" t="s">
        <v>591</v>
      </c>
      <c r="B720" s="234">
        <v>0</v>
      </c>
      <c r="C720" s="234">
        <v>4</v>
      </c>
      <c r="D720" s="255" t="str">
        <f t="shared" si="16"/>
        <v/>
      </c>
    </row>
    <row r="721" ht="36" customHeight="1" spans="1:4">
      <c r="A721" s="233" t="s">
        <v>592</v>
      </c>
      <c r="B721" s="234">
        <v>10955</v>
      </c>
      <c r="C721" s="234">
        <v>346</v>
      </c>
      <c r="D721" s="255">
        <f t="shared" si="16"/>
        <v>-0.968</v>
      </c>
    </row>
    <row r="722" ht="36" customHeight="1" spans="1:4">
      <c r="A722" s="233" t="s">
        <v>593</v>
      </c>
      <c r="B722" s="234">
        <v>0</v>
      </c>
      <c r="C722" s="234">
        <v>0</v>
      </c>
      <c r="D722" s="255" t="str">
        <f t="shared" si="16"/>
        <v/>
      </c>
    </row>
    <row r="723" ht="36" customHeight="1" spans="1:4">
      <c r="A723" s="230" t="s">
        <v>594</v>
      </c>
      <c r="B723" s="237">
        <f>SUM(B724:B726)</f>
        <v>1452</v>
      </c>
      <c r="C723" s="237">
        <f>SUM(C724:C726)</f>
        <v>1420</v>
      </c>
      <c r="D723" s="255">
        <f t="shared" si="16"/>
        <v>-0.022</v>
      </c>
    </row>
    <row r="724" ht="36" customHeight="1" spans="1:4">
      <c r="A724" s="233" t="s">
        <v>595</v>
      </c>
      <c r="B724" s="234">
        <v>1432</v>
      </c>
      <c r="C724" s="234">
        <v>1410</v>
      </c>
      <c r="D724" s="255">
        <f t="shared" si="16"/>
        <v>-0.015</v>
      </c>
    </row>
    <row r="725" ht="36" customHeight="1" spans="1:4">
      <c r="A725" s="233" t="s">
        <v>596</v>
      </c>
      <c r="B725" s="234">
        <v>20</v>
      </c>
      <c r="C725" s="234">
        <v>10</v>
      </c>
      <c r="D725" s="255">
        <f t="shared" si="16"/>
        <v>-0.5</v>
      </c>
    </row>
    <row r="726" ht="36" customHeight="1" spans="1:4">
      <c r="A726" s="233" t="s">
        <v>597</v>
      </c>
      <c r="B726" s="234">
        <v>0</v>
      </c>
      <c r="C726" s="234">
        <v>0</v>
      </c>
      <c r="D726" s="255" t="str">
        <f t="shared" si="16"/>
        <v/>
      </c>
    </row>
    <row r="727" ht="36" customHeight="1" spans="1:4">
      <c r="A727" s="230" t="s">
        <v>598</v>
      </c>
      <c r="B727" s="237">
        <f>SUM(B728:B729)</f>
        <v>75</v>
      </c>
      <c r="C727" s="237">
        <f>SUM(C728:C729)</f>
        <v>70</v>
      </c>
      <c r="D727" s="255">
        <f t="shared" si="16"/>
        <v>-0.067</v>
      </c>
    </row>
    <row r="728" ht="36" customHeight="1" spans="1:4">
      <c r="A728" s="233" t="s">
        <v>599</v>
      </c>
      <c r="B728" s="234">
        <v>75</v>
      </c>
      <c r="C728" s="234">
        <v>70</v>
      </c>
      <c r="D728" s="255">
        <f t="shared" si="16"/>
        <v>-0.067</v>
      </c>
    </row>
    <row r="729" ht="36" customHeight="1" spans="1:4">
      <c r="A729" s="233" t="s">
        <v>600</v>
      </c>
      <c r="B729" s="234">
        <v>0</v>
      </c>
      <c r="C729" s="234">
        <v>0</v>
      </c>
      <c r="D729" s="255" t="str">
        <f t="shared" si="16"/>
        <v/>
      </c>
    </row>
    <row r="730" ht="36" customHeight="1" spans="1:4">
      <c r="A730" s="230" t="s">
        <v>601</v>
      </c>
      <c r="B730" s="237">
        <f>SUM(B731:B738)</f>
        <v>385</v>
      </c>
      <c r="C730" s="237">
        <f>SUM(C731:C738)</f>
        <v>283</v>
      </c>
      <c r="D730" s="255">
        <f t="shared" si="16"/>
        <v>-0.265</v>
      </c>
    </row>
    <row r="731" ht="36" customHeight="1" spans="1:4">
      <c r="A731" s="233" t="s">
        <v>84</v>
      </c>
      <c r="B731" s="234">
        <v>360</v>
      </c>
      <c r="C731" s="234">
        <v>273</v>
      </c>
      <c r="D731" s="255">
        <f t="shared" si="16"/>
        <v>-0.242</v>
      </c>
    </row>
    <row r="732" ht="36" customHeight="1" spans="1:4">
      <c r="A732" s="233" t="s">
        <v>85</v>
      </c>
      <c r="B732" s="234">
        <v>15</v>
      </c>
      <c r="C732" s="234">
        <v>0</v>
      </c>
      <c r="D732" s="255">
        <f t="shared" si="16"/>
        <v>-1</v>
      </c>
    </row>
    <row r="733" ht="36" customHeight="1" spans="1:4">
      <c r="A733" s="233" t="s">
        <v>86</v>
      </c>
      <c r="B733" s="234">
        <v>0</v>
      </c>
      <c r="C733" s="234">
        <v>0</v>
      </c>
      <c r="D733" s="255" t="str">
        <f t="shared" si="16"/>
        <v/>
      </c>
    </row>
    <row r="734" ht="36" customHeight="1" spans="1:4">
      <c r="A734" s="233" t="s">
        <v>125</v>
      </c>
      <c r="B734" s="234">
        <v>0</v>
      </c>
      <c r="C734" s="234">
        <v>0</v>
      </c>
      <c r="D734" s="255" t="str">
        <f t="shared" si="16"/>
        <v/>
      </c>
    </row>
    <row r="735" ht="36" customHeight="1" spans="1:4">
      <c r="A735" s="233" t="s">
        <v>602</v>
      </c>
      <c r="B735" s="234">
        <v>0</v>
      </c>
      <c r="C735" s="234">
        <v>0</v>
      </c>
      <c r="D735" s="255" t="str">
        <f t="shared" si="16"/>
        <v/>
      </c>
    </row>
    <row r="736" ht="36" customHeight="1" spans="1:4">
      <c r="A736" s="233" t="s">
        <v>603</v>
      </c>
      <c r="B736" s="234">
        <v>10</v>
      </c>
      <c r="C736" s="234">
        <v>10</v>
      </c>
      <c r="D736" s="255">
        <f t="shared" si="16"/>
        <v>0</v>
      </c>
    </row>
    <row r="737" ht="36" customHeight="1" spans="1:4">
      <c r="A737" s="233" t="s">
        <v>93</v>
      </c>
      <c r="B737" s="234">
        <v>0</v>
      </c>
      <c r="C737" s="234">
        <v>0</v>
      </c>
      <c r="D737" s="255" t="str">
        <f t="shared" si="16"/>
        <v/>
      </c>
    </row>
    <row r="738" ht="36" customHeight="1" spans="1:4">
      <c r="A738" s="233" t="s">
        <v>604</v>
      </c>
      <c r="B738" s="234">
        <v>0</v>
      </c>
      <c r="C738" s="234">
        <v>0</v>
      </c>
      <c r="D738" s="255" t="str">
        <f t="shared" si="16"/>
        <v/>
      </c>
    </row>
    <row r="739" ht="36" customHeight="1" spans="1:4">
      <c r="A739" s="230" t="s">
        <v>605</v>
      </c>
      <c r="B739" s="237">
        <f>SUM(B740)</f>
        <v>15</v>
      </c>
      <c r="C739" s="237">
        <f>SUM(C740)</f>
        <v>11</v>
      </c>
      <c r="D739" s="255">
        <f t="shared" si="16"/>
        <v>-0.267</v>
      </c>
    </row>
    <row r="740" ht="36" customHeight="1" spans="1:4">
      <c r="A740" s="233" t="s">
        <v>606</v>
      </c>
      <c r="B740" s="234">
        <v>15</v>
      </c>
      <c r="C740" s="234">
        <v>11</v>
      </c>
      <c r="D740" s="255">
        <f t="shared" si="16"/>
        <v>-0.267</v>
      </c>
    </row>
    <row r="741" ht="36" customHeight="1" spans="1:4">
      <c r="A741" s="230" t="s">
        <v>607</v>
      </c>
      <c r="B741" s="237">
        <f>SUM(B742)</f>
        <v>12</v>
      </c>
      <c r="C741" s="237">
        <f>SUM(C742)</f>
        <v>180</v>
      </c>
      <c r="D741" s="255">
        <f t="shared" si="16"/>
        <v>14</v>
      </c>
    </row>
    <row r="742" ht="36" customHeight="1" spans="1:4">
      <c r="A742" s="233" t="s">
        <v>608</v>
      </c>
      <c r="B742" s="234">
        <v>12</v>
      </c>
      <c r="C742" s="234">
        <v>180</v>
      </c>
      <c r="D742" s="255">
        <f t="shared" si="16"/>
        <v>14</v>
      </c>
    </row>
    <row r="743" ht="36" customHeight="1" spans="1:4">
      <c r="A743" s="339" t="s">
        <v>223</v>
      </c>
      <c r="B743" s="340"/>
      <c r="C743" s="340"/>
      <c r="D743" s="255" t="str">
        <f t="shared" si="16"/>
        <v/>
      </c>
    </row>
    <row r="744" ht="36" customHeight="1" spans="1:4">
      <c r="A744" s="339" t="s">
        <v>296</v>
      </c>
      <c r="B744" s="340"/>
      <c r="C744" s="340"/>
      <c r="D744" s="255" t="str">
        <f t="shared" si="16"/>
        <v/>
      </c>
    </row>
    <row r="745" ht="36" customHeight="1" spans="1:4">
      <c r="A745" s="230" t="s">
        <v>52</v>
      </c>
      <c r="B745" s="237">
        <f>SUM(B746,B756,B760,B769,B776,B783,B789,B792,B795,B797,B799,B805,B807,B809,B824,)</f>
        <v>10645</v>
      </c>
      <c r="C745" s="237">
        <f>SUM(C746,C756,C760,C769,C776,C783,C789,C792,C795,C797,C799,C805,C807,C809,C824,)</f>
        <v>1037</v>
      </c>
      <c r="D745" s="255">
        <f t="shared" si="16"/>
        <v>-0.903</v>
      </c>
    </row>
    <row r="746" ht="36" customHeight="1" spans="1:4">
      <c r="A746" s="230" t="s">
        <v>609</v>
      </c>
      <c r="B746" s="237">
        <f>SUM(B747:B755)</f>
        <v>45</v>
      </c>
      <c r="C746" s="237">
        <f>SUM(C747:C755)</f>
        <v>20</v>
      </c>
      <c r="D746" s="255">
        <f t="shared" si="16"/>
        <v>-0.556</v>
      </c>
    </row>
    <row r="747" ht="36" customHeight="1" spans="1:4">
      <c r="A747" s="233" t="s">
        <v>84</v>
      </c>
      <c r="B747" s="338">
        <v>45</v>
      </c>
      <c r="C747" s="338">
        <v>20</v>
      </c>
      <c r="D747" s="255">
        <f t="shared" si="16"/>
        <v>-0.556</v>
      </c>
    </row>
    <row r="748" ht="36" customHeight="1" spans="1:4">
      <c r="A748" s="233" t="s">
        <v>85</v>
      </c>
      <c r="B748" s="338">
        <v>0</v>
      </c>
      <c r="C748" s="338">
        <v>0</v>
      </c>
      <c r="D748" s="255" t="str">
        <f t="shared" si="16"/>
        <v/>
      </c>
    </row>
    <row r="749" ht="36" customHeight="1" spans="1:4">
      <c r="A749" s="233" t="s">
        <v>86</v>
      </c>
      <c r="B749" s="338">
        <v>0</v>
      </c>
      <c r="C749" s="338">
        <v>0</v>
      </c>
      <c r="D749" s="255" t="str">
        <f t="shared" si="16"/>
        <v/>
      </c>
    </row>
    <row r="750" ht="36" customHeight="1" spans="1:4">
      <c r="A750" s="233" t="s">
        <v>610</v>
      </c>
      <c r="B750" s="338">
        <v>0</v>
      </c>
      <c r="C750" s="338">
        <v>0</v>
      </c>
      <c r="D750" s="255" t="str">
        <f t="shared" si="16"/>
        <v/>
      </c>
    </row>
    <row r="751" ht="36" customHeight="1" spans="1:4">
      <c r="A751" s="233" t="s">
        <v>611</v>
      </c>
      <c r="B751" s="338">
        <v>0</v>
      </c>
      <c r="C751" s="338">
        <v>0</v>
      </c>
      <c r="D751" s="255" t="str">
        <f t="shared" si="16"/>
        <v/>
      </c>
    </row>
    <row r="752" ht="36" customHeight="1" spans="1:4">
      <c r="A752" s="233" t="s">
        <v>612</v>
      </c>
      <c r="B752" s="338">
        <v>0</v>
      </c>
      <c r="C752" s="338">
        <v>0</v>
      </c>
      <c r="D752" s="255" t="str">
        <f t="shared" si="16"/>
        <v/>
      </c>
    </row>
    <row r="753" ht="36" customHeight="1" spans="1:4">
      <c r="A753" s="233" t="s">
        <v>613</v>
      </c>
      <c r="B753" s="338">
        <v>0</v>
      </c>
      <c r="C753" s="338">
        <v>0</v>
      </c>
      <c r="D753" s="255" t="str">
        <f t="shared" si="16"/>
        <v/>
      </c>
    </row>
    <row r="754" ht="36" customHeight="1" spans="1:4">
      <c r="A754" s="233" t="s">
        <v>614</v>
      </c>
      <c r="B754" s="338">
        <v>0</v>
      </c>
      <c r="C754" s="338">
        <v>0</v>
      </c>
      <c r="D754" s="255" t="str">
        <f t="shared" si="16"/>
        <v/>
      </c>
    </row>
    <row r="755" ht="36" customHeight="1" spans="1:4">
      <c r="A755" s="233" t="s">
        <v>615</v>
      </c>
      <c r="B755" s="338">
        <v>0</v>
      </c>
      <c r="C755" s="338">
        <v>0</v>
      </c>
      <c r="D755" s="255" t="str">
        <f t="shared" si="16"/>
        <v/>
      </c>
    </row>
    <row r="756" ht="36" customHeight="1" spans="1:4">
      <c r="A756" s="230" t="s">
        <v>616</v>
      </c>
      <c r="B756" s="237">
        <f>SUM(B757:B759)</f>
        <v>0</v>
      </c>
      <c r="C756" s="237">
        <f>SUM(C757:C759)</f>
        <v>0</v>
      </c>
      <c r="D756" s="255" t="str">
        <f t="shared" si="16"/>
        <v/>
      </c>
    </row>
    <row r="757" ht="36" customHeight="1" spans="1:4">
      <c r="A757" s="233" t="s">
        <v>617</v>
      </c>
      <c r="B757" s="338">
        <v>0</v>
      </c>
      <c r="C757" s="338">
        <v>0</v>
      </c>
      <c r="D757" s="255" t="str">
        <f t="shared" si="16"/>
        <v/>
      </c>
    </row>
    <row r="758" ht="36" customHeight="1" spans="1:4">
      <c r="A758" s="233" t="s">
        <v>618</v>
      </c>
      <c r="B758" s="338">
        <v>0</v>
      </c>
      <c r="C758" s="338">
        <v>0</v>
      </c>
      <c r="D758" s="255" t="str">
        <f t="shared" si="16"/>
        <v/>
      </c>
    </row>
    <row r="759" ht="36" customHeight="1" spans="1:4">
      <c r="A759" s="233" t="s">
        <v>619</v>
      </c>
      <c r="B759" s="338">
        <v>0</v>
      </c>
      <c r="C759" s="338">
        <v>0</v>
      </c>
      <c r="D759" s="255" t="str">
        <f t="shared" si="16"/>
        <v/>
      </c>
    </row>
    <row r="760" ht="36" customHeight="1" spans="1:4">
      <c r="A760" s="230" t="s">
        <v>620</v>
      </c>
      <c r="B760" s="237">
        <f>SUM(B761:B768)</f>
        <v>9200</v>
      </c>
      <c r="C760" s="237">
        <f>SUM(C761:C768)</f>
        <v>477</v>
      </c>
      <c r="D760" s="255">
        <f t="shared" si="16"/>
        <v>-0.948</v>
      </c>
    </row>
    <row r="761" ht="36" customHeight="1" spans="1:4">
      <c r="A761" s="233" t="s">
        <v>621</v>
      </c>
      <c r="B761" s="234">
        <v>0</v>
      </c>
      <c r="C761" s="234">
        <v>0</v>
      </c>
      <c r="D761" s="255" t="str">
        <f t="shared" si="16"/>
        <v/>
      </c>
    </row>
    <row r="762" ht="36" customHeight="1" spans="1:4">
      <c r="A762" s="233" t="s">
        <v>622</v>
      </c>
      <c r="B762" s="234">
        <v>9200</v>
      </c>
      <c r="C762" s="234">
        <v>460</v>
      </c>
      <c r="D762" s="255">
        <f t="shared" si="16"/>
        <v>-0.95</v>
      </c>
    </row>
    <row r="763" ht="36" customHeight="1" spans="1:4">
      <c r="A763" s="233" t="s">
        <v>623</v>
      </c>
      <c r="B763" s="234">
        <v>0</v>
      </c>
      <c r="C763" s="234">
        <v>0</v>
      </c>
      <c r="D763" s="255" t="str">
        <f t="shared" si="16"/>
        <v/>
      </c>
    </row>
    <row r="764" ht="36" customHeight="1" spans="1:4">
      <c r="A764" s="233" t="s">
        <v>624</v>
      </c>
      <c r="B764" s="234">
        <v>0</v>
      </c>
      <c r="C764" s="234">
        <v>0</v>
      </c>
      <c r="D764" s="255" t="str">
        <f t="shared" si="16"/>
        <v/>
      </c>
    </row>
    <row r="765" ht="36" customHeight="1" spans="1:4">
      <c r="A765" s="233" t="s">
        <v>625</v>
      </c>
      <c r="B765" s="234">
        <v>0</v>
      </c>
      <c r="C765" s="234">
        <v>0</v>
      </c>
      <c r="D765" s="255" t="str">
        <f t="shared" si="16"/>
        <v/>
      </c>
    </row>
    <row r="766" ht="36" customHeight="1" spans="1:4">
      <c r="A766" s="233" t="s">
        <v>626</v>
      </c>
      <c r="B766" s="234">
        <v>0</v>
      </c>
      <c r="C766" s="234">
        <v>0</v>
      </c>
      <c r="D766" s="255" t="str">
        <f t="shared" si="16"/>
        <v/>
      </c>
    </row>
    <row r="767" ht="36" customHeight="1" spans="1:4">
      <c r="A767" s="233" t="s">
        <v>627</v>
      </c>
      <c r="B767" s="234">
        <v>0</v>
      </c>
      <c r="C767" s="234">
        <v>17</v>
      </c>
      <c r="D767" s="255" t="str">
        <f t="shared" si="16"/>
        <v/>
      </c>
    </row>
    <row r="768" ht="36" customHeight="1" spans="1:4">
      <c r="A768" s="233" t="s">
        <v>628</v>
      </c>
      <c r="B768" s="234">
        <v>0</v>
      </c>
      <c r="C768" s="234">
        <v>0</v>
      </c>
      <c r="D768" s="255" t="str">
        <f t="shared" si="16"/>
        <v/>
      </c>
    </row>
    <row r="769" ht="36" customHeight="1" spans="1:4">
      <c r="A769" s="230" t="s">
        <v>629</v>
      </c>
      <c r="B769" s="237">
        <f>SUM(B770:B775)</f>
        <v>395</v>
      </c>
      <c r="C769" s="237">
        <f>SUM(C770:C775)</f>
        <v>275</v>
      </c>
      <c r="D769" s="255">
        <f t="shared" si="16"/>
        <v>-0.304</v>
      </c>
    </row>
    <row r="770" ht="36" customHeight="1" spans="1:4">
      <c r="A770" s="233" t="s">
        <v>630</v>
      </c>
      <c r="B770" s="234">
        <v>345</v>
      </c>
      <c r="C770" s="234">
        <v>200</v>
      </c>
      <c r="D770" s="255">
        <f t="shared" si="16"/>
        <v>-0.42</v>
      </c>
    </row>
    <row r="771" ht="36" customHeight="1" spans="1:4">
      <c r="A771" s="233" t="s">
        <v>631</v>
      </c>
      <c r="B771" s="234">
        <v>0</v>
      </c>
      <c r="C771" s="234">
        <v>0</v>
      </c>
      <c r="D771" s="255" t="str">
        <f t="shared" si="16"/>
        <v/>
      </c>
    </row>
    <row r="772" ht="36" customHeight="1" spans="1:4">
      <c r="A772" s="233" t="s">
        <v>632</v>
      </c>
      <c r="B772" s="234">
        <v>50</v>
      </c>
      <c r="C772" s="234">
        <v>0</v>
      </c>
      <c r="D772" s="255">
        <f t="shared" si="16"/>
        <v>-1</v>
      </c>
    </row>
    <row r="773" ht="36" customHeight="1" spans="1:4">
      <c r="A773" s="233" t="s">
        <v>633</v>
      </c>
      <c r="B773" s="234">
        <v>0</v>
      </c>
      <c r="C773" s="234">
        <v>10</v>
      </c>
      <c r="D773" s="255" t="str">
        <f t="shared" si="16"/>
        <v/>
      </c>
    </row>
    <row r="774" ht="36" customHeight="1" spans="1:4">
      <c r="A774" s="233" t="s">
        <v>634</v>
      </c>
      <c r="B774" s="234">
        <v>0</v>
      </c>
      <c r="C774" s="234">
        <v>0</v>
      </c>
      <c r="D774" s="255" t="str">
        <f t="shared" si="16"/>
        <v/>
      </c>
    </row>
    <row r="775" ht="36" customHeight="1" spans="1:4">
      <c r="A775" s="233" t="s">
        <v>635</v>
      </c>
      <c r="B775" s="234">
        <v>0</v>
      </c>
      <c r="C775" s="234">
        <v>65</v>
      </c>
      <c r="D775" s="255" t="str">
        <f t="shared" si="16"/>
        <v/>
      </c>
    </row>
    <row r="776" ht="36" customHeight="1" spans="1:4">
      <c r="A776" s="230" t="s">
        <v>636</v>
      </c>
      <c r="B776" s="237">
        <f>SUM(B777:B782)</f>
        <v>20</v>
      </c>
      <c r="C776" s="237">
        <f>SUM(C777:C782)</f>
        <v>15</v>
      </c>
      <c r="D776" s="255">
        <f t="shared" si="16"/>
        <v>-0.25</v>
      </c>
    </row>
    <row r="777" ht="36" customHeight="1" spans="1:4">
      <c r="A777" s="233" t="s">
        <v>637</v>
      </c>
      <c r="B777" s="234">
        <v>20</v>
      </c>
      <c r="C777" s="234">
        <v>15</v>
      </c>
      <c r="D777" s="255">
        <f t="shared" si="16"/>
        <v>-0.25</v>
      </c>
    </row>
    <row r="778" ht="36" customHeight="1" spans="1:4">
      <c r="A778" s="233" t="s">
        <v>638</v>
      </c>
      <c r="B778" s="234">
        <v>0</v>
      </c>
      <c r="C778" s="234">
        <v>0</v>
      </c>
      <c r="D778" s="255" t="str">
        <f t="shared" ref="D778:D841" si="17">IF(B778&gt;0,C778/B778-1,IF(B778&lt;0,-(C778/B778-1),""))</f>
        <v/>
      </c>
    </row>
    <row r="779" ht="36" customHeight="1" spans="1:4">
      <c r="A779" s="233" t="s">
        <v>639</v>
      </c>
      <c r="B779" s="234">
        <v>0</v>
      </c>
      <c r="C779" s="234">
        <v>0</v>
      </c>
      <c r="D779" s="255" t="str">
        <f t="shared" si="17"/>
        <v/>
      </c>
    </row>
    <row r="780" ht="36" customHeight="1" spans="1:4">
      <c r="A780" s="233" t="s">
        <v>640</v>
      </c>
      <c r="B780" s="234">
        <v>0</v>
      </c>
      <c r="C780" s="234">
        <v>0</v>
      </c>
      <c r="D780" s="255" t="str">
        <f t="shared" si="17"/>
        <v/>
      </c>
    </row>
    <row r="781" ht="36" customHeight="1" spans="1:4">
      <c r="A781" s="233" t="s">
        <v>641</v>
      </c>
      <c r="B781" s="234">
        <v>0</v>
      </c>
      <c r="C781" s="234">
        <v>0</v>
      </c>
      <c r="D781" s="255" t="str">
        <f t="shared" si="17"/>
        <v/>
      </c>
    </row>
    <row r="782" ht="36" customHeight="1" spans="1:4">
      <c r="A782" s="233" t="s">
        <v>642</v>
      </c>
      <c r="B782" s="234">
        <v>0</v>
      </c>
      <c r="C782" s="234">
        <v>0</v>
      </c>
      <c r="D782" s="255" t="str">
        <f t="shared" si="17"/>
        <v/>
      </c>
    </row>
    <row r="783" ht="36" customHeight="1" spans="1:4">
      <c r="A783" s="230" t="s">
        <v>643</v>
      </c>
      <c r="B783" s="237">
        <f>SUM(B784:B788)</f>
        <v>910</v>
      </c>
      <c r="C783" s="237">
        <f>SUM(C784:C788)</f>
        <v>145</v>
      </c>
      <c r="D783" s="255">
        <f t="shared" si="17"/>
        <v>-0.841</v>
      </c>
    </row>
    <row r="784" ht="36" customHeight="1" spans="1:4">
      <c r="A784" s="233" t="s">
        <v>644</v>
      </c>
      <c r="B784" s="234">
        <v>910</v>
      </c>
      <c r="C784" s="234">
        <v>145</v>
      </c>
      <c r="D784" s="255">
        <f t="shared" si="17"/>
        <v>-0.841</v>
      </c>
    </row>
    <row r="785" ht="36" customHeight="1" spans="1:4">
      <c r="A785" s="233" t="s">
        <v>645</v>
      </c>
      <c r="B785" s="234">
        <v>0</v>
      </c>
      <c r="C785" s="234">
        <v>0</v>
      </c>
      <c r="D785" s="255" t="str">
        <f t="shared" si="17"/>
        <v/>
      </c>
    </row>
    <row r="786" ht="36" customHeight="1" spans="1:4">
      <c r="A786" s="233" t="s">
        <v>646</v>
      </c>
      <c r="B786" s="234">
        <v>0</v>
      </c>
      <c r="C786" s="234">
        <v>0</v>
      </c>
      <c r="D786" s="255" t="str">
        <f t="shared" si="17"/>
        <v/>
      </c>
    </row>
    <row r="787" ht="36" customHeight="1" spans="1:4">
      <c r="A787" s="233" t="s">
        <v>647</v>
      </c>
      <c r="B787" s="234">
        <v>0</v>
      </c>
      <c r="C787" s="234">
        <v>0</v>
      </c>
      <c r="D787" s="255" t="str">
        <f t="shared" si="17"/>
        <v/>
      </c>
    </row>
    <row r="788" ht="36" customHeight="1" spans="1:4">
      <c r="A788" s="233" t="s">
        <v>648</v>
      </c>
      <c r="B788" s="234">
        <v>0</v>
      </c>
      <c r="C788" s="234">
        <v>0</v>
      </c>
      <c r="D788" s="255" t="str">
        <f t="shared" si="17"/>
        <v/>
      </c>
    </row>
    <row r="789" ht="36" customHeight="1" spans="1:4">
      <c r="A789" s="230" t="s">
        <v>649</v>
      </c>
      <c r="B789" s="237">
        <f>SUM(B790:B791)</f>
        <v>0</v>
      </c>
      <c r="C789" s="237">
        <f>SUM(C790:C791)</f>
        <v>0</v>
      </c>
      <c r="D789" s="255" t="str">
        <f t="shared" si="17"/>
        <v/>
      </c>
    </row>
    <row r="790" ht="36" customHeight="1" spans="1:4">
      <c r="A790" s="233" t="s">
        <v>650</v>
      </c>
      <c r="B790" s="338">
        <v>0</v>
      </c>
      <c r="C790" s="338">
        <v>0</v>
      </c>
      <c r="D790" s="255" t="str">
        <f t="shared" si="17"/>
        <v/>
      </c>
    </row>
    <row r="791" ht="36" customHeight="1" spans="1:4">
      <c r="A791" s="233" t="s">
        <v>651</v>
      </c>
      <c r="B791" s="338">
        <v>0</v>
      </c>
      <c r="C791" s="338">
        <v>0</v>
      </c>
      <c r="D791" s="255" t="str">
        <f t="shared" si="17"/>
        <v/>
      </c>
    </row>
    <row r="792" ht="36" customHeight="1" spans="1:4">
      <c r="A792" s="230" t="s">
        <v>652</v>
      </c>
      <c r="B792" s="237">
        <f>SUM(B793:B794)</f>
        <v>0</v>
      </c>
      <c r="C792" s="237">
        <f>SUM(C793:C794)</f>
        <v>0</v>
      </c>
      <c r="D792" s="255" t="str">
        <f t="shared" si="17"/>
        <v/>
      </c>
    </row>
    <row r="793" ht="36" customHeight="1" spans="1:4">
      <c r="A793" s="233" t="s">
        <v>653</v>
      </c>
      <c r="B793" s="338">
        <v>0</v>
      </c>
      <c r="C793" s="338">
        <v>0</v>
      </c>
      <c r="D793" s="255" t="str">
        <f t="shared" si="17"/>
        <v/>
      </c>
    </row>
    <row r="794" ht="36" customHeight="1" spans="1:4">
      <c r="A794" s="233" t="s">
        <v>654</v>
      </c>
      <c r="B794" s="338">
        <v>0</v>
      </c>
      <c r="C794" s="338">
        <v>0</v>
      </c>
      <c r="D794" s="255" t="str">
        <f t="shared" si="17"/>
        <v/>
      </c>
    </row>
    <row r="795" ht="36" customHeight="1" spans="1:4">
      <c r="A795" s="230" t="s">
        <v>655</v>
      </c>
      <c r="B795" s="237">
        <f>B796</f>
        <v>0</v>
      </c>
      <c r="C795" s="237">
        <f>C796</f>
        <v>0</v>
      </c>
      <c r="D795" s="255" t="str">
        <f t="shared" si="17"/>
        <v/>
      </c>
    </row>
    <row r="796" ht="36" customHeight="1" spans="1:4">
      <c r="A796" s="342" t="s">
        <v>656</v>
      </c>
      <c r="B796" s="234">
        <v>0</v>
      </c>
      <c r="C796" s="234">
        <v>0</v>
      </c>
      <c r="D796" s="255" t="str">
        <f t="shared" si="17"/>
        <v/>
      </c>
    </row>
    <row r="797" ht="36" customHeight="1" spans="1:4">
      <c r="A797" s="230" t="s">
        <v>657</v>
      </c>
      <c r="B797" s="237">
        <f>SUM(B798)</f>
        <v>0</v>
      </c>
      <c r="C797" s="237">
        <f>SUM(C798)</f>
        <v>0</v>
      </c>
      <c r="D797" s="255" t="str">
        <f t="shared" si="17"/>
        <v/>
      </c>
    </row>
    <row r="798" ht="36" customHeight="1" spans="1:4">
      <c r="A798" s="342" t="s">
        <v>658</v>
      </c>
      <c r="B798" s="234">
        <v>0</v>
      </c>
      <c r="C798" s="234">
        <v>0</v>
      </c>
      <c r="D798" s="255" t="str">
        <f t="shared" si="17"/>
        <v/>
      </c>
    </row>
    <row r="799" ht="36" customHeight="1" spans="1:4">
      <c r="A799" s="230" t="s">
        <v>659</v>
      </c>
      <c r="B799" s="237">
        <f>SUM(B800:B804)</f>
        <v>75</v>
      </c>
      <c r="C799" s="237">
        <f>SUM(C800:C804)</f>
        <v>0</v>
      </c>
      <c r="D799" s="255">
        <f t="shared" si="17"/>
        <v>-1</v>
      </c>
    </row>
    <row r="800" ht="36" customHeight="1" spans="1:4">
      <c r="A800" s="233" t="s">
        <v>660</v>
      </c>
      <c r="B800" s="234">
        <v>0</v>
      </c>
      <c r="C800" s="234">
        <v>0</v>
      </c>
      <c r="D800" s="255" t="str">
        <f t="shared" si="17"/>
        <v/>
      </c>
    </row>
    <row r="801" ht="36" customHeight="1" spans="1:4">
      <c r="A801" s="233" t="s">
        <v>661</v>
      </c>
      <c r="B801" s="234">
        <v>0</v>
      </c>
      <c r="C801" s="234">
        <v>0</v>
      </c>
      <c r="D801" s="255" t="str">
        <f t="shared" si="17"/>
        <v/>
      </c>
    </row>
    <row r="802" ht="36" customHeight="1" spans="1:4">
      <c r="A802" s="233" t="s">
        <v>662</v>
      </c>
      <c r="B802" s="234">
        <v>75</v>
      </c>
      <c r="C802" s="234">
        <v>0</v>
      </c>
      <c r="D802" s="255">
        <f t="shared" si="17"/>
        <v>-1</v>
      </c>
    </row>
    <row r="803" ht="36" customHeight="1" spans="1:4">
      <c r="A803" s="233" t="s">
        <v>663</v>
      </c>
      <c r="B803" s="234">
        <v>0</v>
      </c>
      <c r="C803" s="234">
        <v>0</v>
      </c>
      <c r="D803" s="255" t="str">
        <f t="shared" si="17"/>
        <v/>
      </c>
    </row>
    <row r="804" ht="36" customHeight="1" spans="1:4">
      <c r="A804" s="233" t="s">
        <v>664</v>
      </c>
      <c r="B804" s="234">
        <v>0</v>
      </c>
      <c r="C804" s="234">
        <v>0</v>
      </c>
      <c r="D804" s="255" t="str">
        <f t="shared" si="17"/>
        <v/>
      </c>
    </row>
    <row r="805" ht="36" customHeight="1" spans="1:4">
      <c r="A805" s="230" t="s">
        <v>665</v>
      </c>
      <c r="B805" s="237">
        <f>B806</f>
        <v>0</v>
      </c>
      <c r="C805" s="237">
        <f>C806</f>
        <v>0</v>
      </c>
      <c r="D805" s="255" t="str">
        <f t="shared" si="17"/>
        <v/>
      </c>
    </row>
    <row r="806" ht="36" customHeight="1" spans="1:4">
      <c r="A806" s="233" t="s">
        <v>666</v>
      </c>
      <c r="B806" s="234">
        <v>0</v>
      </c>
      <c r="C806" s="234">
        <v>0</v>
      </c>
      <c r="D806" s="255" t="str">
        <f t="shared" si="17"/>
        <v/>
      </c>
    </row>
    <row r="807" ht="36" customHeight="1" spans="1:4">
      <c r="A807" s="230" t="s">
        <v>667</v>
      </c>
      <c r="B807" s="237">
        <f>B808</f>
        <v>0</v>
      </c>
      <c r="C807" s="237">
        <f>C808</f>
        <v>0</v>
      </c>
      <c r="D807" s="255" t="str">
        <f t="shared" si="17"/>
        <v/>
      </c>
    </row>
    <row r="808" ht="36" customHeight="1" spans="1:4">
      <c r="A808" s="233" t="s">
        <v>668</v>
      </c>
      <c r="B808" s="234">
        <v>0</v>
      </c>
      <c r="C808" s="234">
        <v>0</v>
      </c>
      <c r="D808" s="255" t="str">
        <f t="shared" si="17"/>
        <v/>
      </c>
    </row>
    <row r="809" ht="36" customHeight="1" spans="1:4">
      <c r="A809" s="230" t="s">
        <v>669</v>
      </c>
      <c r="B809" s="237">
        <f>SUM(B810:B823)</f>
        <v>0</v>
      </c>
      <c r="C809" s="237">
        <f>SUM(C810:C823)</f>
        <v>15</v>
      </c>
      <c r="D809" s="255" t="str">
        <f t="shared" si="17"/>
        <v/>
      </c>
    </row>
    <row r="810" ht="36" customHeight="1" spans="1:4">
      <c r="A810" s="233" t="s">
        <v>84</v>
      </c>
      <c r="B810" s="234">
        <v>0</v>
      </c>
      <c r="C810" s="234">
        <v>0</v>
      </c>
      <c r="D810" s="255" t="str">
        <f t="shared" si="17"/>
        <v/>
      </c>
    </row>
    <row r="811" ht="36" customHeight="1" spans="1:4">
      <c r="A811" s="233" t="s">
        <v>85</v>
      </c>
      <c r="B811" s="234">
        <v>0</v>
      </c>
      <c r="C811" s="234">
        <v>0</v>
      </c>
      <c r="D811" s="255" t="str">
        <f t="shared" si="17"/>
        <v/>
      </c>
    </row>
    <row r="812" ht="36" customHeight="1" spans="1:4">
      <c r="A812" s="233" t="s">
        <v>86</v>
      </c>
      <c r="B812" s="234">
        <v>0</v>
      </c>
      <c r="C812" s="234">
        <v>0</v>
      </c>
      <c r="D812" s="255" t="str">
        <f t="shared" si="17"/>
        <v/>
      </c>
    </row>
    <row r="813" ht="36" customHeight="1" spans="1:4">
      <c r="A813" s="233" t="s">
        <v>670</v>
      </c>
      <c r="B813" s="234">
        <v>0</v>
      </c>
      <c r="C813" s="234">
        <v>0</v>
      </c>
      <c r="D813" s="255" t="str">
        <f t="shared" si="17"/>
        <v/>
      </c>
    </row>
    <row r="814" ht="36" customHeight="1" spans="1:4">
      <c r="A814" s="233" t="s">
        <v>671</v>
      </c>
      <c r="B814" s="234">
        <v>0</v>
      </c>
      <c r="C814" s="234">
        <v>0</v>
      </c>
      <c r="D814" s="255" t="str">
        <f t="shared" si="17"/>
        <v/>
      </c>
    </row>
    <row r="815" ht="36" customHeight="1" spans="1:4">
      <c r="A815" s="233" t="s">
        <v>672</v>
      </c>
      <c r="B815" s="234">
        <v>0</v>
      </c>
      <c r="C815" s="234">
        <v>0</v>
      </c>
      <c r="D815" s="255" t="str">
        <f t="shared" si="17"/>
        <v/>
      </c>
    </row>
    <row r="816" ht="36" customHeight="1" spans="1:4">
      <c r="A816" s="233" t="s">
        <v>673</v>
      </c>
      <c r="B816" s="234">
        <v>0</v>
      </c>
      <c r="C816" s="234">
        <v>15</v>
      </c>
      <c r="D816" s="255" t="str">
        <f t="shared" si="17"/>
        <v/>
      </c>
    </row>
    <row r="817" ht="36" customHeight="1" spans="1:4">
      <c r="A817" s="233" t="s">
        <v>674</v>
      </c>
      <c r="B817" s="234">
        <v>0</v>
      </c>
      <c r="C817" s="234">
        <v>0</v>
      </c>
      <c r="D817" s="255" t="str">
        <f t="shared" si="17"/>
        <v/>
      </c>
    </row>
    <row r="818" ht="36" customHeight="1" spans="1:4">
      <c r="A818" s="233" t="s">
        <v>675</v>
      </c>
      <c r="B818" s="234">
        <v>0</v>
      </c>
      <c r="C818" s="234">
        <v>0</v>
      </c>
      <c r="D818" s="255" t="str">
        <f t="shared" si="17"/>
        <v/>
      </c>
    </row>
    <row r="819" ht="36" customHeight="1" spans="1:4">
      <c r="A819" s="233" t="s">
        <v>676</v>
      </c>
      <c r="B819" s="234">
        <v>0</v>
      </c>
      <c r="C819" s="234">
        <v>0</v>
      </c>
      <c r="D819" s="255" t="str">
        <f t="shared" si="17"/>
        <v/>
      </c>
    </row>
    <row r="820" ht="36" customHeight="1" spans="1:4">
      <c r="A820" s="233" t="s">
        <v>125</v>
      </c>
      <c r="B820" s="234">
        <v>0</v>
      </c>
      <c r="C820" s="234">
        <v>0</v>
      </c>
      <c r="D820" s="255" t="str">
        <f t="shared" si="17"/>
        <v/>
      </c>
    </row>
    <row r="821" ht="36" customHeight="1" spans="1:4">
      <c r="A821" s="233" t="s">
        <v>677</v>
      </c>
      <c r="B821" s="234">
        <v>0</v>
      </c>
      <c r="C821" s="234">
        <v>0</v>
      </c>
      <c r="D821" s="255" t="str">
        <f t="shared" si="17"/>
        <v/>
      </c>
    </row>
    <row r="822" ht="36" customHeight="1" spans="1:4">
      <c r="A822" s="233" t="s">
        <v>93</v>
      </c>
      <c r="B822" s="234">
        <v>0</v>
      </c>
      <c r="C822" s="234">
        <v>0</v>
      </c>
      <c r="D822" s="255" t="str">
        <f t="shared" si="17"/>
        <v/>
      </c>
    </row>
    <row r="823" ht="36" customHeight="1" spans="1:4">
      <c r="A823" s="233" t="s">
        <v>678</v>
      </c>
      <c r="B823" s="234">
        <v>0</v>
      </c>
      <c r="C823" s="234">
        <v>0</v>
      </c>
      <c r="D823" s="255" t="str">
        <f t="shared" si="17"/>
        <v/>
      </c>
    </row>
    <row r="824" ht="36" customHeight="1" spans="1:4">
      <c r="A824" s="230" t="s">
        <v>679</v>
      </c>
      <c r="B824" s="237">
        <f>SUM(B825)</f>
        <v>0</v>
      </c>
      <c r="C824" s="237">
        <f>SUM(C825)</f>
        <v>90</v>
      </c>
      <c r="D824" s="255" t="str">
        <f t="shared" si="17"/>
        <v/>
      </c>
    </row>
    <row r="825" ht="36" customHeight="1" spans="1:4">
      <c r="A825" s="344" t="s">
        <v>680</v>
      </c>
      <c r="B825" s="234">
        <v>0</v>
      </c>
      <c r="C825" s="234">
        <v>90</v>
      </c>
      <c r="D825" s="255" t="str">
        <f t="shared" si="17"/>
        <v/>
      </c>
    </row>
    <row r="826" ht="36" customHeight="1" spans="1:4">
      <c r="A826" s="341" t="s">
        <v>223</v>
      </c>
      <c r="B826" s="343"/>
      <c r="C826" s="343"/>
      <c r="D826" s="255" t="str">
        <f t="shared" si="17"/>
        <v/>
      </c>
    </row>
    <row r="827" ht="36" customHeight="1" spans="1:4">
      <c r="A827" s="230" t="s">
        <v>53</v>
      </c>
      <c r="B827" s="237">
        <f>SUM(B828,B839,B841,B844,B846,B848,)</f>
        <v>3740</v>
      </c>
      <c r="C827" s="237">
        <f>SUM(C828,C839,C841,C844,C846,C848,)</f>
        <v>8489</v>
      </c>
      <c r="D827" s="255">
        <f t="shared" si="17"/>
        <v>1.27</v>
      </c>
    </row>
    <row r="828" ht="36" customHeight="1" spans="1:4">
      <c r="A828" s="230" t="s">
        <v>681</v>
      </c>
      <c r="B828" s="237">
        <f>SUM(B829:B838)</f>
        <v>1235</v>
      </c>
      <c r="C828" s="237">
        <f>SUM(C829:C838)</f>
        <v>1443</v>
      </c>
      <c r="D828" s="255">
        <f t="shared" si="17"/>
        <v>0.168</v>
      </c>
    </row>
    <row r="829" ht="36" customHeight="1" spans="1:4">
      <c r="A829" s="233" t="s">
        <v>84</v>
      </c>
      <c r="B829" s="338">
        <v>1105</v>
      </c>
      <c r="C829" s="338">
        <v>1073</v>
      </c>
      <c r="D829" s="255">
        <f t="shared" si="17"/>
        <v>-0.029</v>
      </c>
    </row>
    <row r="830" ht="36" customHeight="1" spans="1:4">
      <c r="A830" s="233" t="s">
        <v>85</v>
      </c>
      <c r="B830" s="338">
        <v>50</v>
      </c>
      <c r="C830" s="338">
        <v>56</v>
      </c>
      <c r="D830" s="255">
        <f t="shared" si="17"/>
        <v>0.12</v>
      </c>
    </row>
    <row r="831" ht="36" customHeight="1" spans="1:4">
      <c r="A831" s="233" t="s">
        <v>86</v>
      </c>
      <c r="B831" s="338">
        <v>0</v>
      </c>
      <c r="C831" s="338">
        <v>0</v>
      </c>
      <c r="D831" s="255" t="str">
        <f t="shared" si="17"/>
        <v/>
      </c>
    </row>
    <row r="832" ht="36" customHeight="1" spans="1:4">
      <c r="A832" s="233" t="s">
        <v>682</v>
      </c>
      <c r="B832" s="338">
        <v>80</v>
      </c>
      <c r="C832" s="338">
        <v>250</v>
      </c>
      <c r="D832" s="255">
        <f t="shared" si="17"/>
        <v>2.125</v>
      </c>
    </row>
    <row r="833" ht="36" customHeight="1" spans="1:4">
      <c r="A833" s="233" t="s">
        <v>683</v>
      </c>
      <c r="B833" s="338">
        <v>0</v>
      </c>
      <c r="C833" s="338">
        <v>0</v>
      </c>
      <c r="D833" s="255" t="str">
        <f t="shared" si="17"/>
        <v/>
      </c>
    </row>
    <row r="834" ht="36" customHeight="1" spans="1:4">
      <c r="A834" s="233" t="s">
        <v>684</v>
      </c>
      <c r="B834" s="338">
        <v>0</v>
      </c>
      <c r="C834" s="338">
        <v>44</v>
      </c>
      <c r="D834" s="255" t="str">
        <f t="shared" si="17"/>
        <v/>
      </c>
    </row>
    <row r="835" ht="36" customHeight="1" spans="1:4">
      <c r="A835" s="233" t="s">
        <v>685</v>
      </c>
      <c r="B835" s="338">
        <v>0</v>
      </c>
      <c r="C835" s="338">
        <v>0</v>
      </c>
      <c r="D835" s="255" t="str">
        <f t="shared" si="17"/>
        <v/>
      </c>
    </row>
    <row r="836" ht="36" customHeight="1" spans="1:4">
      <c r="A836" s="233" t="s">
        <v>686</v>
      </c>
      <c r="B836" s="338">
        <v>0</v>
      </c>
      <c r="C836" s="338">
        <v>0</v>
      </c>
      <c r="D836" s="255" t="str">
        <f t="shared" si="17"/>
        <v/>
      </c>
    </row>
    <row r="837" ht="36" customHeight="1" spans="1:4">
      <c r="A837" s="233" t="s">
        <v>687</v>
      </c>
      <c r="B837" s="338">
        <v>0</v>
      </c>
      <c r="C837" s="338">
        <v>0</v>
      </c>
      <c r="D837" s="255" t="str">
        <f t="shared" si="17"/>
        <v/>
      </c>
    </row>
    <row r="838" ht="36" customHeight="1" spans="1:4">
      <c r="A838" s="233" t="s">
        <v>688</v>
      </c>
      <c r="B838" s="338">
        <v>0</v>
      </c>
      <c r="C838" s="338">
        <v>20</v>
      </c>
      <c r="D838" s="255" t="str">
        <f t="shared" si="17"/>
        <v/>
      </c>
    </row>
    <row r="839" ht="36" customHeight="1" spans="1:4">
      <c r="A839" s="230" t="s">
        <v>689</v>
      </c>
      <c r="B839" s="237">
        <f>SUM(B840)</f>
        <v>90</v>
      </c>
      <c r="C839" s="237">
        <f>SUM(C840)</f>
        <v>81</v>
      </c>
      <c r="D839" s="255">
        <f t="shared" si="17"/>
        <v>-0.1</v>
      </c>
    </row>
    <row r="840" ht="36" customHeight="1" spans="1:4">
      <c r="A840" s="342" t="s">
        <v>690</v>
      </c>
      <c r="B840" s="234">
        <v>90</v>
      </c>
      <c r="C840" s="234">
        <v>81</v>
      </c>
      <c r="D840" s="255">
        <f t="shared" si="17"/>
        <v>-0.1</v>
      </c>
    </row>
    <row r="841" ht="36" customHeight="1" spans="1:4">
      <c r="A841" s="230" t="s">
        <v>691</v>
      </c>
      <c r="B841" s="237">
        <f>SUM(B842:B843)</f>
        <v>295</v>
      </c>
      <c r="C841" s="237">
        <f>SUM(C842:C843)</f>
        <v>977</v>
      </c>
      <c r="D841" s="255">
        <f t="shared" si="17"/>
        <v>2.312</v>
      </c>
    </row>
    <row r="842" ht="36" customHeight="1" spans="1:4">
      <c r="A842" s="233" t="s">
        <v>692</v>
      </c>
      <c r="B842" s="338">
        <v>30</v>
      </c>
      <c r="C842" s="338">
        <v>580</v>
      </c>
      <c r="D842" s="255">
        <f t="shared" ref="D842:D905" si="18">IF(B842&gt;0,C842/B842-1,IF(B842&lt;0,-(C842/B842-1),""))</f>
        <v>18.333</v>
      </c>
    </row>
    <row r="843" ht="36" customHeight="1" spans="1:4">
      <c r="A843" s="233" t="s">
        <v>693</v>
      </c>
      <c r="B843" s="338">
        <v>265</v>
      </c>
      <c r="C843" s="338">
        <v>397</v>
      </c>
      <c r="D843" s="255">
        <f t="shared" si="18"/>
        <v>0.498</v>
      </c>
    </row>
    <row r="844" ht="36" customHeight="1" spans="1:4">
      <c r="A844" s="230" t="s">
        <v>694</v>
      </c>
      <c r="B844" s="237">
        <f t="shared" ref="B844:B848" si="19">SUM(B845)</f>
        <v>1500</v>
      </c>
      <c r="C844" s="237">
        <f>SUM(C845)</f>
        <v>941</v>
      </c>
      <c r="D844" s="255">
        <f t="shared" si="18"/>
        <v>-0.373</v>
      </c>
    </row>
    <row r="845" ht="36" customHeight="1" spans="1:4">
      <c r="A845" s="342" t="s">
        <v>695</v>
      </c>
      <c r="B845" s="338">
        <v>1500</v>
      </c>
      <c r="C845" s="338">
        <v>941</v>
      </c>
      <c r="D845" s="255">
        <f t="shared" si="18"/>
        <v>-0.373</v>
      </c>
    </row>
    <row r="846" ht="36" customHeight="1" spans="1:4">
      <c r="A846" s="230" t="s">
        <v>696</v>
      </c>
      <c r="B846" s="237">
        <f t="shared" si="19"/>
        <v>0</v>
      </c>
      <c r="C846" s="237">
        <f>SUM(C847)</f>
        <v>0</v>
      </c>
      <c r="D846" s="255" t="str">
        <f t="shared" si="18"/>
        <v/>
      </c>
    </row>
    <row r="847" ht="36" customHeight="1" spans="1:4">
      <c r="A847" s="342" t="s">
        <v>697</v>
      </c>
      <c r="B847" s="234">
        <v>0</v>
      </c>
      <c r="C847" s="234">
        <v>0</v>
      </c>
      <c r="D847" s="255" t="str">
        <f t="shared" si="18"/>
        <v/>
      </c>
    </row>
    <row r="848" ht="36" customHeight="1" spans="1:4">
      <c r="A848" s="230" t="s">
        <v>698</v>
      </c>
      <c r="B848" s="237">
        <f t="shared" si="19"/>
        <v>620</v>
      </c>
      <c r="C848" s="237">
        <f>SUM(C849)</f>
        <v>5047</v>
      </c>
      <c r="D848" s="255">
        <f t="shared" si="18"/>
        <v>7.14</v>
      </c>
    </row>
    <row r="849" ht="36" customHeight="1" spans="1:4">
      <c r="A849" s="342" t="s">
        <v>699</v>
      </c>
      <c r="B849" s="338">
        <v>620</v>
      </c>
      <c r="C849" s="338">
        <v>5047</v>
      </c>
      <c r="D849" s="255">
        <f t="shared" si="18"/>
        <v>7.14</v>
      </c>
    </row>
    <row r="850" ht="36" customHeight="1" spans="1:4">
      <c r="A850" s="341" t="s">
        <v>223</v>
      </c>
      <c r="B850" s="340"/>
      <c r="C850" s="340"/>
      <c r="D850" s="255" t="str">
        <f t="shared" si="18"/>
        <v/>
      </c>
    </row>
    <row r="851" ht="36" customHeight="1" spans="1:4">
      <c r="A851" s="230" t="s">
        <v>54</v>
      </c>
      <c r="B851" s="237">
        <f>SUM(B852,B878,B903,B931,B942,B949,B956,B959,)</f>
        <v>38547</v>
      </c>
      <c r="C851" s="237">
        <f>SUM(C852,C878,C903,C931,C942,C949,C956,C959,)</f>
        <v>28850</v>
      </c>
      <c r="D851" s="255">
        <f t="shared" si="18"/>
        <v>-0.252</v>
      </c>
    </row>
    <row r="852" ht="36" customHeight="1" spans="1:4">
      <c r="A852" s="230" t="s">
        <v>700</v>
      </c>
      <c r="B852" s="237">
        <f>SUM(B853:B877)</f>
        <v>11632</v>
      </c>
      <c r="C852" s="237">
        <f>SUM(C853:C877)</f>
        <v>9350</v>
      </c>
      <c r="D852" s="255">
        <f t="shared" si="18"/>
        <v>-0.196</v>
      </c>
    </row>
    <row r="853" ht="36" customHeight="1" spans="1:4">
      <c r="A853" s="233" t="s">
        <v>84</v>
      </c>
      <c r="B853" s="234">
        <v>600</v>
      </c>
      <c r="C853" s="234">
        <v>448</v>
      </c>
      <c r="D853" s="255">
        <f t="shared" si="18"/>
        <v>-0.253</v>
      </c>
    </row>
    <row r="854" ht="36" customHeight="1" spans="1:4">
      <c r="A854" s="233" t="s">
        <v>85</v>
      </c>
      <c r="B854" s="234">
        <v>40</v>
      </c>
      <c r="C854" s="234">
        <v>270</v>
      </c>
      <c r="D854" s="255">
        <f t="shared" si="18"/>
        <v>5.75</v>
      </c>
    </row>
    <row r="855" ht="36" customHeight="1" spans="1:4">
      <c r="A855" s="233" t="s">
        <v>86</v>
      </c>
      <c r="B855" s="234">
        <v>0</v>
      </c>
      <c r="C855" s="234">
        <v>0</v>
      </c>
      <c r="D855" s="255" t="str">
        <f t="shared" si="18"/>
        <v/>
      </c>
    </row>
    <row r="856" ht="36" customHeight="1" spans="1:4">
      <c r="A856" s="233" t="s">
        <v>93</v>
      </c>
      <c r="B856" s="234">
        <v>2500</v>
      </c>
      <c r="C856" s="234">
        <v>2552</v>
      </c>
      <c r="D856" s="255">
        <f t="shared" si="18"/>
        <v>0.021</v>
      </c>
    </row>
    <row r="857" ht="36" customHeight="1" spans="1:4">
      <c r="A857" s="233" t="s">
        <v>701</v>
      </c>
      <c r="B857" s="234">
        <v>0</v>
      </c>
      <c r="C857" s="234">
        <v>0</v>
      </c>
      <c r="D857" s="255" t="str">
        <f t="shared" si="18"/>
        <v/>
      </c>
    </row>
    <row r="858" ht="36" customHeight="1" spans="1:4">
      <c r="A858" s="233" t="s">
        <v>702</v>
      </c>
      <c r="B858" s="234">
        <v>200</v>
      </c>
      <c r="C858" s="234">
        <v>210</v>
      </c>
      <c r="D858" s="255">
        <f t="shared" si="18"/>
        <v>0.05</v>
      </c>
    </row>
    <row r="859" ht="36" customHeight="1" spans="1:4">
      <c r="A859" s="233" t="s">
        <v>703</v>
      </c>
      <c r="B859" s="234">
        <v>180</v>
      </c>
      <c r="C859" s="234">
        <v>150</v>
      </c>
      <c r="D859" s="255">
        <f t="shared" si="18"/>
        <v>-0.167</v>
      </c>
    </row>
    <row r="860" ht="36" customHeight="1" spans="1:4">
      <c r="A860" s="233" t="s">
        <v>704</v>
      </c>
      <c r="B860" s="234">
        <v>40</v>
      </c>
      <c r="C860" s="234">
        <v>20</v>
      </c>
      <c r="D860" s="255">
        <f t="shared" si="18"/>
        <v>-0.5</v>
      </c>
    </row>
    <row r="861" ht="36" customHeight="1" spans="1:4">
      <c r="A861" s="233" t="s">
        <v>705</v>
      </c>
      <c r="B861" s="234">
        <v>0</v>
      </c>
      <c r="C861" s="234">
        <v>0</v>
      </c>
      <c r="D861" s="255" t="str">
        <f t="shared" si="18"/>
        <v/>
      </c>
    </row>
    <row r="862" ht="36" customHeight="1" spans="1:4">
      <c r="A862" s="233" t="s">
        <v>706</v>
      </c>
      <c r="B862" s="234">
        <v>0</v>
      </c>
      <c r="C862" s="234">
        <v>10</v>
      </c>
      <c r="D862" s="255" t="str">
        <f t="shared" si="18"/>
        <v/>
      </c>
    </row>
    <row r="863" ht="36" customHeight="1" spans="1:4">
      <c r="A863" s="233" t="s">
        <v>707</v>
      </c>
      <c r="B863" s="234">
        <v>0</v>
      </c>
      <c r="C863" s="234">
        <v>0</v>
      </c>
      <c r="D863" s="255" t="str">
        <f t="shared" si="18"/>
        <v/>
      </c>
    </row>
    <row r="864" ht="36" customHeight="1" spans="1:4">
      <c r="A864" s="233" t="s">
        <v>708</v>
      </c>
      <c r="B864" s="234">
        <v>0</v>
      </c>
      <c r="C864" s="234">
        <v>0</v>
      </c>
      <c r="D864" s="255" t="str">
        <f t="shared" si="18"/>
        <v/>
      </c>
    </row>
    <row r="865" ht="36" customHeight="1" spans="1:4">
      <c r="A865" s="233" t="s">
        <v>709</v>
      </c>
      <c r="B865" s="234">
        <v>35</v>
      </c>
      <c r="C865" s="234">
        <v>15</v>
      </c>
      <c r="D865" s="255">
        <f t="shared" si="18"/>
        <v>-0.571</v>
      </c>
    </row>
    <row r="866" ht="36" customHeight="1" spans="1:4">
      <c r="A866" s="233" t="s">
        <v>710</v>
      </c>
      <c r="B866" s="234">
        <v>0</v>
      </c>
      <c r="C866" s="234">
        <v>0</v>
      </c>
      <c r="D866" s="255" t="str">
        <f t="shared" si="18"/>
        <v/>
      </c>
    </row>
    <row r="867" ht="36" customHeight="1" spans="1:4">
      <c r="A867" s="233" t="s">
        <v>711</v>
      </c>
      <c r="B867" s="234">
        <v>0</v>
      </c>
      <c r="C867" s="234">
        <v>0</v>
      </c>
      <c r="D867" s="255" t="str">
        <f t="shared" si="18"/>
        <v/>
      </c>
    </row>
    <row r="868" ht="36" customHeight="1" spans="1:4">
      <c r="A868" s="233" t="s">
        <v>712</v>
      </c>
      <c r="B868" s="234">
        <v>950</v>
      </c>
      <c r="C868" s="234">
        <v>850</v>
      </c>
      <c r="D868" s="255">
        <f t="shared" si="18"/>
        <v>-0.105</v>
      </c>
    </row>
    <row r="869" ht="36" customHeight="1" spans="1:4">
      <c r="A869" s="233" t="s">
        <v>713</v>
      </c>
      <c r="B869" s="234">
        <v>0</v>
      </c>
      <c r="C869" s="234">
        <v>0</v>
      </c>
      <c r="D869" s="255" t="str">
        <f t="shared" si="18"/>
        <v/>
      </c>
    </row>
    <row r="870" ht="36" customHeight="1" spans="1:4">
      <c r="A870" s="233" t="s">
        <v>714</v>
      </c>
      <c r="B870" s="234">
        <v>0</v>
      </c>
      <c r="C870" s="234">
        <v>50</v>
      </c>
      <c r="D870" s="255" t="str">
        <f t="shared" si="18"/>
        <v/>
      </c>
    </row>
    <row r="871" ht="36" customHeight="1" spans="1:4">
      <c r="A871" s="233" t="s">
        <v>715</v>
      </c>
      <c r="B871" s="234">
        <v>850</v>
      </c>
      <c r="C871" s="234">
        <v>800</v>
      </c>
      <c r="D871" s="255">
        <f t="shared" si="18"/>
        <v>-0.059</v>
      </c>
    </row>
    <row r="872" ht="36" customHeight="1" spans="1:4">
      <c r="A872" s="233" t="s">
        <v>716</v>
      </c>
      <c r="B872" s="234">
        <v>600</v>
      </c>
      <c r="C872" s="234">
        <v>950</v>
      </c>
      <c r="D872" s="255">
        <f t="shared" si="18"/>
        <v>0.583</v>
      </c>
    </row>
    <row r="873" ht="36" customHeight="1" spans="1:4">
      <c r="A873" s="233" t="s">
        <v>717</v>
      </c>
      <c r="B873" s="234">
        <v>0</v>
      </c>
      <c r="C873" s="234">
        <v>0</v>
      </c>
      <c r="D873" s="255" t="str">
        <f t="shared" si="18"/>
        <v/>
      </c>
    </row>
    <row r="874" ht="36" customHeight="1" spans="1:4">
      <c r="A874" s="233" t="s">
        <v>718</v>
      </c>
      <c r="B874" s="234">
        <v>0</v>
      </c>
      <c r="C874" s="234">
        <v>0</v>
      </c>
      <c r="D874" s="255" t="str">
        <f t="shared" si="18"/>
        <v/>
      </c>
    </row>
    <row r="875" ht="36" customHeight="1" spans="1:4">
      <c r="A875" s="233" t="s">
        <v>719</v>
      </c>
      <c r="B875" s="234">
        <v>90</v>
      </c>
      <c r="C875" s="234">
        <v>0</v>
      </c>
      <c r="D875" s="255">
        <f t="shared" si="18"/>
        <v>-1</v>
      </c>
    </row>
    <row r="876" ht="36" customHeight="1" spans="1:4">
      <c r="A876" s="233" t="s">
        <v>720</v>
      </c>
      <c r="B876" s="234">
        <v>400</v>
      </c>
      <c r="C876" s="234">
        <v>2985</v>
      </c>
      <c r="D876" s="255">
        <f t="shared" si="18"/>
        <v>6.463</v>
      </c>
    </row>
    <row r="877" ht="36" customHeight="1" spans="1:4">
      <c r="A877" s="233" t="s">
        <v>721</v>
      </c>
      <c r="B877" s="234">
        <v>5147</v>
      </c>
      <c r="C877" s="234">
        <v>40</v>
      </c>
      <c r="D877" s="255">
        <f t="shared" si="18"/>
        <v>-0.992</v>
      </c>
    </row>
    <row r="878" ht="36" customHeight="1" spans="1:4">
      <c r="A878" s="230" t="s">
        <v>722</v>
      </c>
      <c r="B878" s="237">
        <f>SUM(B879:B902)</f>
        <v>2810</v>
      </c>
      <c r="C878" s="237">
        <f>SUM(C879:C902)</f>
        <v>2820</v>
      </c>
      <c r="D878" s="255">
        <f t="shared" si="18"/>
        <v>0.004</v>
      </c>
    </row>
    <row r="879" ht="36" customHeight="1" spans="1:4">
      <c r="A879" s="233" t="s">
        <v>84</v>
      </c>
      <c r="B879" s="234">
        <v>340</v>
      </c>
      <c r="C879" s="234">
        <v>375</v>
      </c>
      <c r="D879" s="255">
        <f t="shared" si="18"/>
        <v>0.103</v>
      </c>
    </row>
    <row r="880" ht="36" customHeight="1" spans="1:4">
      <c r="A880" s="233" t="s">
        <v>85</v>
      </c>
      <c r="B880" s="234">
        <v>0</v>
      </c>
      <c r="C880" s="234">
        <v>4</v>
      </c>
      <c r="D880" s="255" t="str">
        <f t="shared" si="18"/>
        <v/>
      </c>
    </row>
    <row r="881" ht="36" customHeight="1" spans="1:4">
      <c r="A881" s="233" t="s">
        <v>86</v>
      </c>
      <c r="B881" s="234">
        <v>0</v>
      </c>
      <c r="C881" s="234">
        <v>0</v>
      </c>
      <c r="D881" s="255" t="str">
        <f t="shared" si="18"/>
        <v/>
      </c>
    </row>
    <row r="882" ht="36" customHeight="1" spans="1:4">
      <c r="A882" s="233" t="s">
        <v>723</v>
      </c>
      <c r="B882" s="234">
        <v>960</v>
      </c>
      <c r="C882" s="234">
        <v>1082</v>
      </c>
      <c r="D882" s="255">
        <f t="shared" si="18"/>
        <v>0.127</v>
      </c>
    </row>
    <row r="883" ht="36" customHeight="1" spans="1:4">
      <c r="A883" s="233" t="s">
        <v>724</v>
      </c>
      <c r="B883" s="234">
        <v>0</v>
      </c>
      <c r="C883" s="234">
        <v>100</v>
      </c>
      <c r="D883" s="255" t="str">
        <f t="shared" si="18"/>
        <v/>
      </c>
    </row>
    <row r="884" ht="36" customHeight="1" spans="1:4">
      <c r="A884" s="233" t="s">
        <v>725</v>
      </c>
      <c r="B884" s="234">
        <v>0</v>
      </c>
      <c r="C884" s="234">
        <v>0</v>
      </c>
      <c r="D884" s="255" t="str">
        <f t="shared" si="18"/>
        <v/>
      </c>
    </row>
    <row r="885" ht="36" customHeight="1" spans="1:4">
      <c r="A885" s="233" t="s">
        <v>726</v>
      </c>
      <c r="B885" s="234">
        <v>0</v>
      </c>
      <c r="C885" s="234">
        <v>360</v>
      </c>
      <c r="D885" s="255" t="str">
        <f t="shared" si="18"/>
        <v/>
      </c>
    </row>
    <row r="886" ht="36" customHeight="1" spans="1:4">
      <c r="A886" s="233" t="s">
        <v>727</v>
      </c>
      <c r="B886" s="234">
        <v>1227</v>
      </c>
      <c r="C886" s="234">
        <v>780</v>
      </c>
      <c r="D886" s="255">
        <f t="shared" si="18"/>
        <v>-0.364</v>
      </c>
    </row>
    <row r="887" ht="36" customHeight="1" spans="1:4">
      <c r="A887" s="233" t="s">
        <v>728</v>
      </c>
      <c r="B887" s="234">
        <v>0</v>
      </c>
      <c r="C887" s="234">
        <v>0</v>
      </c>
      <c r="D887" s="255" t="str">
        <f t="shared" si="18"/>
        <v/>
      </c>
    </row>
    <row r="888" ht="36" customHeight="1" spans="1:4">
      <c r="A888" s="233" t="s">
        <v>729</v>
      </c>
      <c r="B888" s="234">
        <v>0</v>
      </c>
      <c r="C888" s="234">
        <v>0</v>
      </c>
      <c r="D888" s="255" t="str">
        <f t="shared" si="18"/>
        <v/>
      </c>
    </row>
    <row r="889" ht="36" customHeight="1" spans="1:4">
      <c r="A889" s="233" t="s">
        <v>730</v>
      </c>
      <c r="B889" s="234">
        <v>0</v>
      </c>
      <c r="C889" s="234">
        <v>0</v>
      </c>
      <c r="D889" s="255" t="str">
        <f t="shared" si="18"/>
        <v/>
      </c>
    </row>
    <row r="890" ht="36" customHeight="1" spans="1:4">
      <c r="A890" s="233" t="s">
        <v>731</v>
      </c>
      <c r="B890" s="234">
        <v>0</v>
      </c>
      <c r="C890" s="234">
        <v>0</v>
      </c>
      <c r="D890" s="255" t="str">
        <f t="shared" si="18"/>
        <v/>
      </c>
    </row>
    <row r="891" ht="36" customHeight="1" spans="1:4">
      <c r="A891" s="233" t="s">
        <v>732</v>
      </c>
      <c r="B891" s="234">
        <v>0</v>
      </c>
      <c r="C891" s="234">
        <v>0</v>
      </c>
      <c r="D891" s="255" t="str">
        <f t="shared" si="18"/>
        <v/>
      </c>
    </row>
    <row r="892" ht="36" customHeight="1" spans="1:4">
      <c r="A892" s="233" t="s">
        <v>733</v>
      </c>
      <c r="B892" s="234">
        <v>0</v>
      </c>
      <c r="C892" s="234">
        <v>0</v>
      </c>
      <c r="D892" s="255" t="str">
        <f t="shared" si="18"/>
        <v/>
      </c>
    </row>
    <row r="893" ht="36" customHeight="1" spans="1:4">
      <c r="A893" s="233" t="s">
        <v>734</v>
      </c>
      <c r="B893" s="234">
        <v>0</v>
      </c>
      <c r="C893" s="234">
        <v>0</v>
      </c>
      <c r="D893" s="255" t="str">
        <f t="shared" si="18"/>
        <v/>
      </c>
    </row>
    <row r="894" ht="36" customHeight="1" spans="1:4">
      <c r="A894" s="233" t="s">
        <v>735</v>
      </c>
      <c r="B894" s="234">
        <v>0</v>
      </c>
      <c r="C894" s="234">
        <v>0</v>
      </c>
      <c r="D894" s="255" t="str">
        <f t="shared" si="18"/>
        <v/>
      </c>
    </row>
    <row r="895" ht="36" customHeight="1" spans="1:4">
      <c r="A895" s="233" t="s">
        <v>736</v>
      </c>
      <c r="B895" s="234">
        <v>0</v>
      </c>
      <c r="C895" s="234">
        <v>0</v>
      </c>
      <c r="D895" s="255" t="str">
        <f t="shared" si="18"/>
        <v/>
      </c>
    </row>
    <row r="896" ht="36" customHeight="1" spans="1:4">
      <c r="A896" s="233" t="s">
        <v>737</v>
      </c>
      <c r="B896" s="234">
        <v>0</v>
      </c>
      <c r="C896" s="234">
        <v>0</v>
      </c>
      <c r="D896" s="255" t="str">
        <f t="shared" si="18"/>
        <v/>
      </c>
    </row>
    <row r="897" ht="36" customHeight="1" spans="1:4">
      <c r="A897" s="233" t="s">
        <v>738</v>
      </c>
      <c r="B897" s="234">
        <v>0</v>
      </c>
      <c r="C897" s="234">
        <v>0</v>
      </c>
      <c r="D897" s="255" t="str">
        <f t="shared" si="18"/>
        <v/>
      </c>
    </row>
    <row r="898" ht="36" customHeight="1" spans="1:4">
      <c r="A898" s="233" t="s">
        <v>739</v>
      </c>
      <c r="B898" s="234">
        <v>280</v>
      </c>
      <c r="C898" s="234">
        <v>119</v>
      </c>
      <c r="D898" s="255">
        <f t="shared" si="18"/>
        <v>-0.575</v>
      </c>
    </row>
    <row r="899" ht="36" customHeight="1" spans="1:4">
      <c r="A899" s="233" t="s">
        <v>740</v>
      </c>
      <c r="B899" s="234">
        <v>0</v>
      </c>
      <c r="C899" s="234">
        <v>0</v>
      </c>
      <c r="D899" s="255" t="str">
        <f t="shared" si="18"/>
        <v/>
      </c>
    </row>
    <row r="900" ht="36" customHeight="1" spans="1:4">
      <c r="A900" s="233" t="s">
        <v>741</v>
      </c>
      <c r="B900" s="234">
        <v>0</v>
      </c>
      <c r="C900" s="234">
        <v>0</v>
      </c>
      <c r="D900" s="255" t="str">
        <f t="shared" si="18"/>
        <v/>
      </c>
    </row>
    <row r="901" ht="36" customHeight="1" spans="1:4">
      <c r="A901" s="233" t="s">
        <v>707</v>
      </c>
      <c r="B901" s="234">
        <v>0</v>
      </c>
      <c r="C901" s="234">
        <v>0</v>
      </c>
      <c r="D901" s="255" t="str">
        <f t="shared" si="18"/>
        <v/>
      </c>
    </row>
    <row r="902" ht="36" customHeight="1" spans="1:4">
      <c r="A902" s="233" t="s">
        <v>742</v>
      </c>
      <c r="B902" s="234">
        <v>3</v>
      </c>
      <c r="C902" s="234"/>
      <c r="D902" s="255">
        <f t="shared" si="18"/>
        <v>-1</v>
      </c>
    </row>
    <row r="903" ht="36" customHeight="1" spans="1:4">
      <c r="A903" s="230" t="s">
        <v>743</v>
      </c>
      <c r="B903" s="237">
        <f>SUM(B904:B930)</f>
        <v>4300</v>
      </c>
      <c r="C903" s="237">
        <f>SUM(C904:C930)</f>
        <v>3750</v>
      </c>
      <c r="D903" s="255">
        <f t="shared" si="18"/>
        <v>-0.128</v>
      </c>
    </row>
    <row r="904" ht="36" customHeight="1" spans="1:4">
      <c r="A904" s="233" t="s">
        <v>84</v>
      </c>
      <c r="B904" s="234">
        <v>400</v>
      </c>
      <c r="C904" s="234">
        <v>278</v>
      </c>
      <c r="D904" s="255">
        <f t="shared" si="18"/>
        <v>-0.305</v>
      </c>
    </row>
    <row r="905" ht="36" customHeight="1" spans="1:4">
      <c r="A905" s="233" t="s">
        <v>85</v>
      </c>
      <c r="B905" s="234">
        <v>30</v>
      </c>
      <c r="C905" s="234">
        <v>30</v>
      </c>
      <c r="D905" s="255">
        <f t="shared" si="18"/>
        <v>0</v>
      </c>
    </row>
    <row r="906" ht="36" customHeight="1" spans="1:4">
      <c r="A906" s="233" t="s">
        <v>86</v>
      </c>
      <c r="B906" s="234">
        <v>0</v>
      </c>
      <c r="C906" s="234">
        <v>0</v>
      </c>
      <c r="D906" s="255" t="str">
        <f t="shared" ref="D906:D969" si="20">IF(B906&gt;0,C906/B906-1,IF(B906&lt;0,-(C906/B906-1),""))</f>
        <v/>
      </c>
    </row>
    <row r="907" ht="36" customHeight="1" spans="1:4">
      <c r="A907" s="233" t="s">
        <v>744</v>
      </c>
      <c r="B907" s="234">
        <v>0</v>
      </c>
      <c r="C907" s="234">
        <v>20</v>
      </c>
      <c r="D907" s="255" t="str">
        <f t="shared" si="20"/>
        <v/>
      </c>
    </row>
    <row r="908" ht="36" customHeight="1" spans="1:4">
      <c r="A908" s="233" t="s">
        <v>745</v>
      </c>
      <c r="B908" s="234">
        <v>1100</v>
      </c>
      <c r="C908" s="234">
        <v>1390</v>
      </c>
      <c r="D908" s="255">
        <f t="shared" si="20"/>
        <v>0.264</v>
      </c>
    </row>
    <row r="909" ht="36" customHeight="1" spans="1:4">
      <c r="A909" s="233" t="s">
        <v>746</v>
      </c>
      <c r="B909" s="234">
        <v>0</v>
      </c>
      <c r="C909" s="234">
        <v>10</v>
      </c>
      <c r="D909" s="255" t="str">
        <f t="shared" si="20"/>
        <v/>
      </c>
    </row>
    <row r="910" ht="36" customHeight="1" spans="1:4">
      <c r="A910" s="233" t="s">
        <v>747</v>
      </c>
      <c r="B910" s="234">
        <v>0</v>
      </c>
      <c r="C910" s="234">
        <v>0</v>
      </c>
      <c r="D910" s="255" t="str">
        <f t="shared" si="20"/>
        <v/>
      </c>
    </row>
    <row r="911" ht="36" customHeight="1" spans="1:4">
      <c r="A911" s="233" t="s">
        <v>748</v>
      </c>
      <c r="B911" s="234">
        <v>0</v>
      </c>
      <c r="C911" s="234">
        <v>5</v>
      </c>
      <c r="D911" s="255" t="str">
        <f t="shared" si="20"/>
        <v/>
      </c>
    </row>
    <row r="912" ht="36" customHeight="1" spans="1:4">
      <c r="A912" s="233" t="s">
        <v>749</v>
      </c>
      <c r="B912" s="234">
        <v>0</v>
      </c>
      <c r="C912" s="234">
        <v>0</v>
      </c>
      <c r="D912" s="255" t="str">
        <f t="shared" si="20"/>
        <v/>
      </c>
    </row>
    <row r="913" ht="36" customHeight="1" spans="1:4">
      <c r="A913" s="233" t="s">
        <v>750</v>
      </c>
      <c r="B913" s="234">
        <v>0</v>
      </c>
      <c r="C913" s="234">
        <v>2</v>
      </c>
      <c r="D913" s="255" t="str">
        <f t="shared" si="20"/>
        <v/>
      </c>
    </row>
    <row r="914" ht="36" customHeight="1" spans="1:4">
      <c r="A914" s="233" t="s">
        <v>751</v>
      </c>
      <c r="B914" s="234">
        <v>0</v>
      </c>
      <c r="C914" s="234">
        <v>0</v>
      </c>
      <c r="D914" s="255" t="str">
        <f t="shared" si="20"/>
        <v/>
      </c>
    </row>
    <row r="915" ht="36" customHeight="1" spans="1:4">
      <c r="A915" s="233" t="s">
        <v>752</v>
      </c>
      <c r="B915" s="234">
        <v>0</v>
      </c>
      <c r="C915" s="234">
        <v>0</v>
      </c>
      <c r="D915" s="255" t="str">
        <f t="shared" si="20"/>
        <v/>
      </c>
    </row>
    <row r="916" ht="36" customHeight="1" spans="1:4">
      <c r="A916" s="233" t="s">
        <v>753</v>
      </c>
      <c r="B916" s="234">
        <v>0</v>
      </c>
      <c r="C916" s="234">
        <v>0</v>
      </c>
      <c r="D916" s="255" t="str">
        <f t="shared" si="20"/>
        <v/>
      </c>
    </row>
    <row r="917" ht="36" customHeight="1" spans="1:4">
      <c r="A917" s="233" t="s">
        <v>754</v>
      </c>
      <c r="B917" s="234">
        <v>10</v>
      </c>
      <c r="C917" s="234">
        <v>10</v>
      </c>
      <c r="D917" s="255">
        <f t="shared" si="20"/>
        <v>0</v>
      </c>
    </row>
    <row r="918" ht="36" customHeight="1" spans="1:4">
      <c r="A918" s="233" t="s">
        <v>755</v>
      </c>
      <c r="B918" s="234">
        <v>130</v>
      </c>
      <c r="C918" s="234">
        <v>90</v>
      </c>
      <c r="D918" s="255">
        <f t="shared" si="20"/>
        <v>-0.308</v>
      </c>
    </row>
    <row r="919" ht="36" customHeight="1" spans="1:4">
      <c r="A919" s="233" t="s">
        <v>756</v>
      </c>
      <c r="B919" s="234">
        <v>0</v>
      </c>
      <c r="C919" s="234">
        <v>0</v>
      </c>
      <c r="D919" s="255" t="str">
        <f t="shared" si="20"/>
        <v/>
      </c>
    </row>
    <row r="920" ht="36" customHeight="1" spans="1:4">
      <c r="A920" s="233" t="s">
        <v>757</v>
      </c>
      <c r="B920" s="234">
        <v>1300</v>
      </c>
      <c r="C920" s="234">
        <v>1300</v>
      </c>
      <c r="D920" s="255">
        <f t="shared" si="20"/>
        <v>0</v>
      </c>
    </row>
    <row r="921" ht="36" customHeight="1" spans="1:4">
      <c r="A921" s="233" t="s">
        <v>758</v>
      </c>
      <c r="B921" s="234">
        <v>0</v>
      </c>
      <c r="C921" s="234">
        <v>0</v>
      </c>
      <c r="D921" s="255" t="str">
        <f t="shared" si="20"/>
        <v/>
      </c>
    </row>
    <row r="922" ht="36" customHeight="1" spans="1:4">
      <c r="A922" s="233" t="s">
        <v>759</v>
      </c>
      <c r="B922" s="234">
        <v>1200</v>
      </c>
      <c r="C922" s="234">
        <v>0</v>
      </c>
      <c r="D922" s="255">
        <f t="shared" si="20"/>
        <v>-1</v>
      </c>
    </row>
    <row r="923" ht="36" customHeight="1" spans="1:4">
      <c r="A923" s="233" t="s">
        <v>760</v>
      </c>
      <c r="B923" s="234">
        <v>50</v>
      </c>
      <c r="C923" s="234">
        <v>600</v>
      </c>
      <c r="D923" s="255">
        <f t="shared" si="20"/>
        <v>11</v>
      </c>
    </row>
    <row r="924" ht="36" customHeight="1" spans="1:4">
      <c r="A924" s="233" t="s">
        <v>761</v>
      </c>
      <c r="B924" s="234">
        <v>0</v>
      </c>
      <c r="C924" s="234">
        <v>0</v>
      </c>
      <c r="D924" s="255" t="str">
        <f t="shared" si="20"/>
        <v/>
      </c>
    </row>
    <row r="925" ht="36" customHeight="1" spans="1:4">
      <c r="A925" s="233" t="s">
        <v>735</v>
      </c>
      <c r="B925" s="234">
        <v>0</v>
      </c>
      <c r="C925" s="234">
        <v>0</v>
      </c>
      <c r="D925" s="255" t="str">
        <f t="shared" si="20"/>
        <v/>
      </c>
    </row>
    <row r="926" ht="36" customHeight="1" spans="1:4">
      <c r="A926" s="233" t="s">
        <v>762</v>
      </c>
      <c r="B926" s="234">
        <v>0</v>
      </c>
      <c r="C926" s="234">
        <v>0</v>
      </c>
      <c r="D926" s="255" t="str">
        <f t="shared" si="20"/>
        <v/>
      </c>
    </row>
    <row r="927" ht="36" customHeight="1" spans="1:4">
      <c r="A927" s="233" t="s">
        <v>763</v>
      </c>
      <c r="B927" s="234">
        <v>20</v>
      </c>
      <c r="C927" s="234">
        <v>0</v>
      </c>
      <c r="D927" s="255">
        <f t="shared" si="20"/>
        <v>-1</v>
      </c>
    </row>
    <row r="928" ht="36" customHeight="1" spans="1:4">
      <c r="A928" s="233" t="s">
        <v>764</v>
      </c>
      <c r="B928" s="234">
        <v>0</v>
      </c>
      <c r="C928" s="234">
        <v>0</v>
      </c>
      <c r="D928" s="255" t="str">
        <f t="shared" si="20"/>
        <v/>
      </c>
    </row>
    <row r="929" ht="36" customHeight="1" spans="1:4">
      <c r="A929" s="233" t="s">
        <v>765</v>
      </c>
      <c r="B929" s="234">
        <v>0</v>
      </c>
      <c r="C929" s="234">
        <v>0</v>
      </c>
      <c r="D929" s="255" t="str">
        <f t="shared" si="20"/>
        <v/>
      </c>
    </row>
    <row r="930" ht="36" customHeight="1" spans="1:4">
      <c r="A930" s="233" t="s">
        <v>766</v>
      </c>
      <c r="B930" s="234">
        <v>60</v>
      </c>
      <c r="C930" s="234">
        <v>15</v>
      </c>
      <c r="D930" s="255">
        <f t="shared" si="20"/>
        <v>-0.75</v>
      </c>
    </row>
    <row r="931" ht="36" customHeight="1" spans="1:4">
      <c r="A931" s="230" t="s">
        <v>767</v>
      </c>
      <c r="B931" s="237">
        <f>SUM(B932:B941)</f>
        <v>17320</v>
      </c>
      <c r="C931" s="237">
        <f>SUM(C932:C941)</f>
        <v>11500</v>
      </c>
      <c r="D931" s="255">
        <f t="shared" si="20"/>
        <v>-0.336</v>
      </c>
    </row>
    <row r="932" ht="36" customHeight="1" spans="1:4">
      <c r="A932" s="233" t="s">
        <v>84</v>
      </c>
      <c r="B932" s="338">
        <v>145</v>
      </c>
      <c r="C932" s="338">
        <v>147</v>
      </c>
      <c r="D932" s="255">
        <f t="shared" si="20"/>
        <v>0.014</v>
      </c>
    </row>
    <row r="933" ht="36" customHeight="1" spans="1:4">
      <c r="A933" s="233" t="s">
        <v>85</v>
      </c>
      <c r="B933" s="338">
        <v>0</v>
      </c>
      <c r="C933" s="338">
        <v>113</v>
      </c>
      <c r="D933" s="255" t="str">
        <f t="shared" si="20"/>
        <v/>
      </c>
    </row>
    <row r="934" ht="36" customHeight="1" spans="1:4">
      <c r="A934" s="233" t="s">
        <v>86</v>
      </c>
      <c r="B934" s="338">
        <v>0</v>
      </c>
      <c r="C934" s="338">
        <v>0</v>
      </c>
      <c r="D934" s="255" t="str">
        <f t="shared" si="20"/>
        <v/>
      </c>
    </row>
    <row r="935" ht="36" customHeight="1" spans="1:4">
      <c r="A935" s="233" t="s">
        <v>768</v>
      </c>
      <c r="B935" s="338">
        <v>5173</v>
      </c>
      <c r="C935" s="338">
        <v>3500</v>
      </c>
      <c r="D935" s="255">
        <f t="shared" si="20"/>
        <v>-0.323</v>
      </c>
    </row>
    <row r="936" ht="36" customHeight="1" spans="1:4">
      <c r="A936" s="233" t="s">
        <v>769</v>
      </c>
      <c r="B936" s="338">
        <v>11700</v>
      </c>
      <c r="C936" s="338">
        <v>7100</v>
      </c>
      <c r="D936" s="255">
        <f t="shared" si="20"/>
        <v>-0.393</v>
      </c>
    </row>
    <row r="937" ht="36" customHeight="1" spans="1:4">
      <c r="A937" s="233" t="s">
        <v>770</v>
      </c>
      <c r="B937" s="338">
        <v>0</v>
      </c>
      <c r="C937" s="338">
        <v>440</v>
      </c>
      <c r="D937" s="255" t="str">
        <f t="shared" si="20"/>
        <v/>
      </c>
    </row>
    <row r="938" ht="36" customHeight="1" spans="1:4">
      <c r="A938" s="233" t="s">
        <v>771</v>
      </c>
      <c r="B938" s="338">
        <v>2</v>
      </c>
      <c r="C938" s="338">
        <v>0</v>
      </c>
      <c r="D938" s="255">
        <f t="shared" si="20"/>
        <v>-1</v>
      </c>
    </row>
    <row r="939" ht="36" customHeight="1" spans="1:4">
      <c r="A939" s="233" t="s">
        <v>772</v>
      </c>
      <c r="B939" s="338">
        <v>0</v>
      </c>
      <c r="C939" s="338">
        <v>0</v>
      </c>
      <c r="D939" s="255" t="str">
        <f t="shared" si="20"/>
        <v/>
      </c>
    </row>
    <row r="940" ht="36" customHeight="1" spans="1:4">
      <c r="A940" s="233" t="s">
        <v>93</v>
      </c>
      <c r="B940" s="338">
        <v>0</v>
      </c>
      <c r="C940" s="338">
        <v>0</v>
      </c>
      <c r="D940" s="255" t="str">
        <f t="shared" si="20"/>
        <v/>
      </c>
    </row>
    <row r="941" ht="36" customHeight="1" spans="1:4">
      <c r="A941" s="233" t="s">
        <v>773</v>
      </c>
      <c r="B941" s="338">
        <v>300</v>
      </c>
      <c r="C941" s="338">
        <v>200</v>
      </c>
      <c r="D941" s="255">
        <f t="shared" si="20"/>
        <v>-0.333</v>
      </c>
    </row>
    <row r="942" ht="36" customHeight="1" spans="1:4">
      <c r="A942" s="230" t="s">
        <v>774</v>
      </c>
      <c r="B942" s="237">
        <f>SUM(B943:B948)</f>
        <v>1100</v>
      </c>
      <c r="C942" s="237">
        <f>SUM(C943:C948)</f>
        <v>0</v>
      </c>
      <c r="D942" s="255">
        <f t="shared" si="20"/>
        <v>-1</v>
      </c>
    </row>
    <row r="943" ht="36" customHeight="1" spans="1:4">
      <c r="A943" s="233" t="s">
        <v>775</v>
      </c>
      <c r="B943" s="338">
        <v>0</v>
      </c>
      <c r="C943" s="338">
        <v>0</v>
      </c>
      <c r="D943" s="255" t="str">
        <f t="shared" si="20"/>
        <v/>
      </c>
    </row>
    <row r="944" ht="36" customHeight="1" spans="1:4">
      <c r="A944" s="233" t="s">
        <v>776</v>
      </c>
      <c r="B944" s="338">
        <v>0</v>
      </c>
      <c r="C944" s="338">
        <v>0</v>
      </c>
      <c r="D944" s="255" t="str">
        <f t="shared" si="20"/>
        <v/>
      </c>
    </row>
    <row r="945" ht="36" customHeight="1" spans="1:4">
      <c r="A945" s="233" t="s">
        <v>777</v>
      </c>
      <c r="B945" s="338">
        <v>0</v>
      </c>
      <c r="C945" s="338">
        <v>0</v>
      </c>
      <c r="D945" s="255" t="str">
        <f t="shared" si="20"/>
        <v/>
      </c>
    </row>
    <row r="946" ht="36" customHeight="1" spans="1:4">
      <c r="A946" s="233" t="s">
        <v>778</v>
      </c>
      <c r="B946" s="338">
        <v>0</v>
      </c>
      <c r="C946" s="338">
        <v>0</v>
      </c>
      <c r="D946" s="255" t="str">
        <f t="shared" si="20"/>
        <v/>
      </c>
    </row>
    <row r="947" ht="36" customHeight="1" spans="1:4">
      <c r="A947" s="233" t="s">
        <v>779</v>
      </c>
      <c r="B947" s="338">
        <v>0</v>
      </c>
      <c r="C947" s="338">
        <v>0</v>
      </c>
      <c r="D947" s="255" t="str">
        <f t="shared" si="20"/>
        <v/>
      </c>
    </row>
    <row r="948" ht="36" customHeight="1" spans="1:4">
      <c r="A948" s="233" t="s">
        <v>780</v>
      </c>
      <c r="B948" s="338">
        <v>1100</v>
      </c>
      <c r="C948" s="338"/>
      <c r="D948" s="255">
        <f t="shared" si="20"/>
        <v>-1</v>
      </c>
    </row>
    <row r="949" ht="36" customHeight="1" spans="1:4">
      <c r="A949" s="230" t="s">
        <v>781</v>
      </c>
      <c r="B949" s="237">
        <f>SUM(B950:B955)</f>
        <v>1350</v>
      </c>
      <c r="C949" s="237">
        <f>SUM(C950:C955)</f>
        <v>1180</v>
      </c>
      <c r="D949" s="255">
        <f t="shared" si="20"/>
        <v>-0.126</v>
      </c>
    </row>
    <row r="950" ht="36" customHeight="1" spans="1:4">
      <c r="A950" s="233" t="s">
        <v>782</v>
      </c>
      <c r="B950" s="234">
        <v>0</v>
      </c>
      <c r="C950" s="234">
        <v>0</v>
      </c>
      <c r="D950" s="255" t="str">
        <f t="shared" si="20"/>
        <v/>
      </c>
    </row>
    <row r="951" ht="36" customHeight="1" spans="1:4">
      <c r="A951" s="233" t="s">
        <v>783</v>
      </c>
      <c r="B951" s="234">
        <v>0</v>
      </c>
      <c r="C951" s="234">
        <v>0</v>
      </c>
      <c r="D951" s="255" t="str">
        <f t="shared" si="20"/>
        <v/>
      </c>
    </row>
    <row r="952" ht="36" customHeight="1" spans="1:4">
      <c r="A952" s="233" t="s">
        <v>784</v>
      </c>
      <c r="B952" s="234">
        <v>930</v>
      </c>
      <c r="C952" s="234">
        <v>260</v>
      </c>
      <c r="D952" s="255">
        <f t="shared" si="20"/>
        <v>-0.72</v>
      </c>
    </row>
    <row r="953" ht="36" customHeight="1" spans="1:4">
      <c r="A953" s="233" t="s">
        <v>785</v>
      </c>
      <c r="B953" s="234">
        <v>380</v>
      </c>
      <c r="C953" s="234">
        <v>740</v>
      </c>
      <c r="D953" s="255">
        <f t="shared" si="20"/>
        <v>0.947</v>
      </c>
    </row>
    <row r="954" ht="36" customHeight="1" spans="1:4">
      <c r="A954" s="233" t="s">
        <v>786</v>
      </c>
      <c r="B954" s="234">
        <v>0</v>
      </c>
      <c r="C954" s="234">
        <v>0</v>
      </c>
      <c r="D954" s="255" t="str">
        <f t="shared" si="20"/>
        <v/>
      </c>
    </row>
    <row r="955" ht="36" customHeight="1" spans="1:4">
      <c r="A955" s="233" t="s">
        <v>787</v>
      </c>
      <c r="B955" s="234">
        <v>40</v>
      </c>
      <c r="C955" s="234">
        <v>180</v>
      </c>
      <c r="D955" s="255">
        <f t="shared" si="20"/>
        <v>3.5</v>
      </c>
    </row>
    <row r="956" ht="36" customHeight="1" spans="1:4">
      <c r="A956" s="230" t="s">
        <v>788</v>
      </c>
      <c r="B956" s="237">
        <f>SUM(B957:B958)</f>
        <v>0</v>
      </c>
      <c r="C956" s="237">
        <f>SUM(C957:C958)</f>
        <v>0</v>
      </c>
      <c r="D956" s="255" t="str">
        <f t="shared" si="20"/>
        <v/>
      </c>
    </row>
    <row r="957" ht="36" customHeight="1" spans="1:4">
      <c r="A957" s="233" t="s">
        <v>789</v>
      </c>
      <c r="B957" s="338">
        <v>0</v>
      </c>
      <c r="C957" s="338">
        <v>0</v>
      </c>
      <c r="D957" s="255" t="str">
        <f t="shared" si="20"/>
        <v/>
      </c>
    </row>
    <row r="958" ht="36" customHeight="1" spans="1:4">
      <c r="A958" s="233" t="s">
        <v>790</v>
      </c>
      <c r="B958" s="338">
        <v>0</v>
      </c>
      <c r="C958" s="338">
        <v>0</v>
      </c>
      <c r="D958" s="255" t="str">
        <f t="shared" si="20"/>
        <v/>
      </c>
    </row>
    <row r="959" ht="36" customHeight="1" spans="1:4">
      <c r="A959" s="230" t="s">
        <v>791</v>
      </c>
      <c r="B959" s="237">
        <f>SUM(B960:B961)</f>
        <v>35</v>
      </c>
      <c r="C959" s="237">
        <f>SUM(C960:C961)</f>
        <v>250</v>
      </c>
      <c r="D959" s="255">
        <f t="shared" si="20"/>
        <v>6.143</v>
      </c>
    </row>
    <row r="960" ht="36" customHeight="1" spans="1:4">
      <c r="A960" s="233" t="s">
        <v>792</v>
      </c>
      <c r="B960" s="338">
        <v>0</v>
      </c>
      <c r="C960" s="338">
        <v>0</v>
      </c>
      <c r="D960" s="255" t="str">
        <f t="shared" si="20"/>
        <v/>
      </c>
    </row>
    <row r="961" ht="36" customHeight="1" spans="1:4">
      <c r="A961" s="233" t="s">
        <v>793</v>
      </c>
      <c r="B961" s="338">
        <v>35</v>
      </c>
      <c r="C961" s="338">
        <v>250</v>
      </c>
      <c r="D961" s="255">
        <f t="shared" si="20"/>
        <v>6.143</v>
      </c>
    </row>
    <row r="962" ht="36" customHeight="1" spans="1:4">
      <c r="A962" s="341" t="s">
        <v>223</v>
      </c>
      <c r="B962" s="343"/>
      <c r="C962" s="343"/>
      <c r="D962" s="255" t="str">
        <f t="shared" si="20"/>
        <v/>
      </c>
    </row>
    <row r="963" ht="36" customHeight="1" spans="1:4">
      <c r="A963" s="341" t="s">
        <v>794</v>
      </c>
      <c r="B963" s="343"/>
      <c r="C963" s="343"/>
      <c r="D963" s="255" t="str">
        <f t="shared" si="20"/>
        <v/>
      </c>
    </row>
    <row r="964" ht="36" customHeight="1" spans="1:4">
      <c r="A964" s="230" t="s">
        <v>55</v>
      </c>
      <c r="B964" s="237">
        <f>SUM(B965,B988,B998,B1008,B1013,B1020,B1025,)</f>
        <v>4720</v>
      </c>
      <c r="C964" s="237">
        <f>SUM(C965,C988,C998,C1008,C1013,C1020,C1025,)</f>
        <v>5185</v>
      </c>
      <c r="D964" s="255">
        <f t="shared" si="20"/>
        <v>0.099</v>
      </c>
    </row>
    <row r="965" ht="36" customHeight="1" spans="1:4">
      <c r="A965" s="230" t="s">
        <v>795</v>
      </c>
      <c r="B965" s="237">
        <f>SUM(B966:B987)</f>
        <v>1520</v>
      </c>
      <c r="C965" s="237">
        <f>SUM(C966:C987)</f>
        <v>4100</v>
      </c>
      <c r="D965" s="255">
        <f t="shared" si="20"/>
        <v>1.697</v>
      </c>
    </row>
    <row r="966" ht="36" customHeight="1" spans="1:4">
      <c r="A966" s="233" t="s">
        <v>84</v>
      </c>
      <c r="B966" s="338">
        <v>410</v>
      </c>
      <c r="C966" s="338">
        <v>361</v>
      </c>
      <c r="D966" s="255">
        <f t="shared" si="20"/>
        <v>-0.12</v>
      </c>
    </row>
    <row r="967" ht="36" customHeight="1" spans="1:4">
      <c r="A967" s="233" t="s">
        <v>85</v>
      </c>
      <c r="B967" s="338">
        <v>90</v>
      </c>
      <c r="C967" s="338">
        <v>10</v>
      </c>
      <c r="D967" s="255">
        <f t="shared" si="20"/>
        <v>-0.889</v>
      </c>
    </row>
    <row r="968" ht="36" customHeight="1" spans="1:4">
      <c r="A968" s="233" t="s">
        <v>86</v>
      </c>
      <c r="B968" s="338">
        <v>0</v>
      </c>
      <c r="C968" s="338">
        <v>0</v>
      </c>
      <c r="D968" s="255" t="str">
        <f t="shared" si="20"/>
        <v/>
      </c>
    </row>
    <row r="969" ht="36" customHeight="1" spans="1:4">
      <c r="A969" s="233" t="s">
        <v>796</v>
      </c>
      <c r="B969" s="338">
        <v>220</v>
      </c>
      <c r="C969" s="338">
        <v>2769</v>
      </c>
      <c r="D969" s="255">
        <f t="shared" si="20"/>
        <v>11.586</v>
      </c>
    </row>
    <row r="970" ht="36" customHeight="1" spans="1:4">
      <c r="A970" s="233" t="s">
        <v>797</v>
      </c>
      <c r="B970" s="338">
        <v>800</v>
      </c>
      <c r="C970" s="338">
        <v>960</v>
      </c>
      <c r="D970" s="255">
        <f t="shared" ref="D970:D1033" si="21">IF(B970&gt;0,C970/B970-1,IF(B970&lt;0,-(C970/B970-1),""))</f>
        <v>0.2</v>
      </c>
    </row>
    <row r="971" ht="36" customHeight="1" spans="1:4">
      <c r="A971" s="233" t="s">
        <v>798</v>
      </c>
      <c r="B971" s="338">
        <v>0</v>
      </c>
      <c r="C971" s="338">
        <v>0</v>
      </c>
      <c r="D971" s="255" t="str">
        <f t="shared" si="21"/>
        <v/>
      </c>
    </row>
    <row r="972" ht="36" customHeight="1" spans="1:4">
      <c r="A972" s="233" t="s">
        <v>799</v>
      </c>
      <c r="B972" s="338">
        <v>0</v>
      </c>
      <c r="C972" s="338">
        <v>0</v>
      </c>
      <c r="D972" s="255" t="str">
        <f t="shared" si="21"/>
        <v/>
      </c>
    </row>
    <row r="973" ht="36" customHeight="1" spans="1:4">
      <c r="A973" s="233" t="s">
        <v>800</v>
      </c>
      <c r="B973" s="338">
        <v>0</v>
      </c>
      <c r="C973" s="338">
        <v>0</v>
      </c>
      <c r="D973" s="255" t="str">
        <f t="shared" si="21"/>
        <v/>
      </c>
    </row>
    <row r="974" ht="36" customHeight="1" spans="1:4">
      <c r="A974" s="233" t="s">
        <v>801</v>
      </c>
      <c r="B974" s="338">
        <v>0</v>
      </c>
      <c r="C974" s="338">
        <v>0</v>
      </c>
      <c r="D974" s="255" t="str">
        <f t="shared" si="21"/>
        <v/>
      </c>
    </row>
    <row r="975" ht="36" customHeight="1" spans="1:4">
      <c r="A975" s="233" t="s">
        <v>802</v>
      </c>
      <c r="B975" s="338">
        <v>0</v>
      </c>
      <c r="C975" s="338">
        <v>0</v>
      </c>
      <c r="D975" s="255" t="str">
        <f t="shared" si="21"/>
        <v/>
      </c>
    </row>
    <row r="976" ht="36" customHeight="1" spans="1:4">
      <c r="A976" s="233" t="s">
        <v>803</v>
      </c>
      <c r="B976" s="338">
        <v>0</v>
      </c>
      <c r="C976" s="338">
        <v>0</v>
      </c>
      <c r="D976" s="255" t="str">
        <f t="shared" si="21"/>
        <v/>
      </c>
    </row>
    <row r="977" ht="36" customHeight="1" spans="1:4">
      <c r="A977" s="233" t="s">
        <v>804</v>
      </c>
      <c r="B977" s="338">
        <v>0</v>
      </c>
      <c r="C977" s="338">
        <v>0</v>
      </c>
      <c r="D977" s="255" t="str">
        <f t="shared" si="21"/>
        <v/>
      </c>
    </row>
    <row r="978" ht="36" customHeight="1" spans="1:4">
      <c r="A978" s="233" t="s">
        <v>805</v>
      </c>
      <c r="B978" s="338">
        <v>0</v>
      </c>
      <c r="C978" s="338">
        <v>0</v>
      </c>
      <c r="D978" s="255" t="str">
        <f t="shared" si="21"/>
        <v/>
      </c>
    </row>
    <row r="979" ht="36" customHeight="1" spans="1:4">
      <c r="A979" s="233" t="s">
        <v>806</v>
      </c>
      <c r="B979" s="338">
        <v>0</v>
      </c>
      <c r="C979" s="338">
        <v>0</v>
      </c>
      <c r="D979" s="255" t="str">
        <f t="shared" si="21"/>
        <v/>
      </c>
    </row>
    <row r="980" ht="36" customHeight="1" spans="1:4">
      <c r="A980" s="233" t="s">
        <v>807</v>
      </c>
      <c r="B980" s="338">
        <v>0</v>
      </c>
      <c r="C980" s="338">
        <v>0</v>
      </c>
      <c r="D980" s="255" t="str">
        <f t="shared" si="21"/>
        <v/>
      </c>
    </row>
    <row r="981" ht="36" customHeight="1" spans="1:4">
      <c r="A981" s="233" t="s">
        <v>808</v>
      </c>
      <c r="B981" s="338">
        <v>0</v>
      </c>
      <c r="C981" s="338">
        <v>0</v>
      </c>
      <c r="D981" s="255" t="str">
        <f t="shared" si="21"/>
        <v/>
      </c>
    </row>
    <row r="982" ht="36" customHeight="1" spans="1:4">
      <c r="A982" s="233" t="s">
        <v>809</v>
      </c>
      <c r="B982" s="338">
        <v>0</v>
      </c>
      <c r="C982" s="338">
        <v>0</v>
      </c>
      <c r="D982" s="255" t="str">
        <f t="shared" si="21"/>
        <v/>
      </c>
    </row>
    <row r="983" ht="36" customHeight="1" spans="1:4">
      <c r="A983" s="233" t="s">
        <v>810</v>
      </c>
      <c r="B983" s="338">
        <v>0</v>
      </c>
      <c r="C983" s="338">
        <v>0</v>
      </c>
      <c r="D983" s="255" t="str">
        <f t="shared" si="21"/>
        <v/>
      </c>
    </row>
    <row r="984" ht="36" customHeight="1" spans="1:4">
      <c r="A984" s="233" t="s">
        <v>811</v>
      </c>
      <c r="B984" s="338">
        <v>0</v>
      </c>
      <c r="C984" s="338">
        <v>0</v>
      </c>
      <c r="D984" s="255" t="str">
        <f t="shared" si="21"/>
        <v/>
      </c>
    </row>
    <row r="985" ht="36" customHeight="1" spans="1:4">
      <c r="A985" s="233" t="s">
        <v>812</v>
      </c>
      <c r="B985" s="338">
        <v>0</v>
      </c>
      <c r="C985" s="338">
        <v>0</v>
      </c>
      <c r="D985" s="255" t="str">
        <f t="shared" si="21"/>
        <v/>
      </c>
    </row>
    <row r="986" ht="36" customHeight="1" spans="1:4">
      <c r="A986" s="233" t="s">
        <v>813</v>
      </c>
      <c r="B986" s="234">
        <v>0</v>
      </c>
      <c r="C986" s="234">
        <v>0</v>
      </c>
      <c r="D986" s="255" t="str">
        <f t="shared" si="21"/>
        <v/>
      </c>
    </row>
    <row r="987" ht="36" customHeight="1" spans="1:4">
      <c r="A987" s="233" t="s">
        <v>814</v>
      </c>
      <c r="B987" s="234">
        <v>0</v>
      </c>
      <c r="C987" s="234">
        <v>0</v>
      </c>
      <c r="D987" s="255" t="str">
        <f t="shared" si="21"/>
        <v/>
      </c>
    </row>
    <row r="988" ht="36" customHeight="1" spans="1:4">
      <c r="A988" s="230" t="s">
        <v>815</v>
      </c>
      <c r="B988" s="237">
        <f>SUM(B989:B997)</f>
        <v>0</v>
      </c>
      <c r="C988" s="237">
        <f>SUM(C989:C997)</f>
        <v>0</v>
      </c>
      <c r="D988" s="255" t="str">
        <f t="shared" si="21"/>
        <v/>
      </c>
    </row>
    <row r="989" ht="36" customHeight="1" spans="1:4">
      <c r="A989" s="233" t="s">
        <v>84</v>
      </c>
      <c r="B989" s="338">
        <v>0</v>
      </c>
      <c r="C989" s="338">
        <v>0</v>
      </c>
      <c r="D989" s="255" t="str">
        <f t="shared" si="21"/>
        <v/>
      </c>
    </row>
    <row r="990" ht="36" customHeight="1" spans="1:4">
      <c r="A990" s="233" t="s">
        <v>85</v>
      </c>
      <c r="B990" s="338">
        <v>0</v>
      </c>
      <c r="C990" s="338">
        <v>0</v>
      </c>
      <c r="D990" s="255" t="str">
        <f t="shared" si="21"/>
        <v/>
      </c>
    </row>
    <row r="991" ht="36" customHeight="1" spans="1:4">
      <c r="A991" s="233" t="s">
        <v>86</v>
      </c>
      <c r="B991" s="338">
        <v>0</v>
      </c>
      <c r="C991" s="338">
        <v>0</v>
      </c>
      <c r="D991" s="255" t="str">
        <f t="shared" si="21"/>
        <v/>
      </c>
    </row>
    <row r="992" ht="36" customHeight="1" spans="1:4">
      <c r="A992" s="233" t="s">
        <v>816</v>
      </c>
      <c r="B992" s="338">
        <v>0</v>
      </c>
      <c r="C992" s="338">
        <v>0</v>
      </c>
      <c r="D992" s="255" t="str">
        <f t="shared" si="21"/>
        <v/>
      </c>
    </row>
    <row r="993" ht="36" customHeight="1" spans="1:4">
      <c r="A993" s="233" t="s">
        <v>817</v>
      </c>
      <c r="B993" s="338">
        <v>0</v>
      </c>
      <c r="C993" s="338">
        <v>0</v>
      </c>
      <c r="D993" s="255" t="str">
        <f t="shared" si="21"/>
        <v/>
      </c>
    </row>
    <row r="994" ht="36" customHeight="1" spans="1:4">
      <c r="A994" s="233" t="s">
        <v>818</v>
      </c>
      <c r="B994" s="338">
        <v>0</v>
      </c>
      <c r="C994" s="338">
        <v>0</v>
      </c>
      <c r="D994" s="255" t="str">
        <f t="shared" si="21"/>
        <v/>
      </c>
    </row>
    <row r="995" ht="36" customHeight="1" spans="1:4">
      <c r="A995" s="233" t="s">
        <v>819</v>
      </c>
      <c r="B995" s="338">
        <v>0</v>
      </c>
      <c r="C995" s="338">
        <v>0</v>
      </c>
      <c r="D995" s="255" t="str">
        <f t="shared" si="21"/>
        <v/>
      </c>
    </row>
    <row r="996" ht="36" customHeight="1" spans="1:4">
      <c r="A996" s="233" t="s">
        <v>820</v>
      </c>
      <c r="B996" s="338">
        <v>0</v>
      </c>
      <c r="C996" s="338">
        <v>0</v>
      </c>
      <c r="D996" s="255" t="str">
        <f t="shared" si="21"/>
        <v/>
      </c>
    </row>
    <row r="997" ht="36" customHeight="1" spans="1:4">
      <c r="A997" s="233" t="s">
        <v>821</v>
      </c>
      <c r="B997" s="338">
        <v>0</v>
      </c>
      <c r="C997" s="338">
        <v>0</v>
      </c>
      <c r="D997" s="255" t="str">
        <f t="shared" si="21"/>
        <v/>
      </c>
    </row>
    <row r="998" ht="36" customHeight="1" spans="1:4">
      <c r="A998" s="230" t="s">
        <v>822</v>
      </c>
      <c r="B998" s="237">
        <f>SUM(B999:B1007)</f>
        <v>0</v>
      </c>
      <c r="C998" s="237">
        <f>SUM(C999:C1007)</f>
        <v>0</v>
      </c>
      <c r="D998" s="255" t="str">
        <f t="shared" si="21"/>
        <v/>
      </c>
    </row>
    <row r="999" ht="36" customHeight="1" spans="1:4">
      <c r="A999" s="233" t="s">
        <v>84</v>
      </c>
      <c r="B999" s="338">
        <v>0</v>
      </c>
      <c r="C999" s="338">
        <v>0</v>
      </c>
      <c r="D999" s="255" t="str">
        <f t="shared" si="21"/>
        <v/>
      </c>
    </row>
    <row r="1000" ht="36" customHeight="1" spans="1:4">
      <c r="A1000" s="233" t="s">
        <v>85</v>
      </c>
      <c r="B1000" s="338">
        <v>0</v>
      </c>
      <c r="C1000" s="338">
        <v>0</v>
      </c>
      <c r="D1000" s="255" t="str">
        <f t="shared" si="21"/>
        <v/>
      </c>
    </row>
    <row r="1001" ht="36" customHeight="1" spans="1:4">
      <c r="A1001" s="233" t="s">
        <v>86</v>
      </c>
      <c r="B1001" s="338">
        <v>0</v>
      </c>
      <c r="C1001" s="338">
        <v>0</v>
      </c>
      <c r="D1001" s="255" t="str">
        <f t="shared" si="21"/>
        <v/>
      </c>
    </row>
    <row r="1002" ht="36" customHeight="1" spans="1:4">
      <c r="A1002" s="233" t="s">
        <v>823</v>
      </c>
      <c r="B1002" s="338">
        <v>0</v>
      </c>
      <c r="C1002" s="338">
        <v>0</v>
      </c>
      <c r="D1002" s="255" t="str">
        <f t="shared" si="21"/>
        <v/>
      </c>
    </row>
    <row r="1003" ht="36" customHeight="1" spans="1:4">
      <c r="A1003" s="233" t="s">
        <v>824</v>
      </c>
      <c r="B1003" s="338">
        <v>0</v>
      </c>
      <c r="C1003" s="338">
        <v>0</v>
      </c>
      <c r="D1003" s="255" t="str">
        <f t="shared" si="21"/>
        <v/>
      </c>
    </row>
    <row r="1004" ht="36" customHeight="1" spans="1:4">
      <c r="A1004" s="233" t="s">
        <v>825</v>
      </c>
      <c r="B1004" s="338">
        <v>0</v>
      </c>
      <c r="C1004" s="338">
        <v>0</v>
      </c>
      <c r="D1004" s="255" t="str">
        <f t="shared" si="21"/>
        <v/>
      </c>
    </row>
    <row r="1005" ht="36" customHeight="1" spans="1:4">
      <c r="A1005" s="233" t="s">
        <v>826</v>
      </c>
      <c r="B1005" s="338">
        <v>0</v>
      </c>
      <c r="C1005" s="338">
        <v>0</v>
      </c>
      <c r="D1005" s="255" t="str">
        <f t="shared" si="21"/>
        <v/>
      </c>
    </row>
    <row r="1006" ht="36" customHeight="1" spans="1:4">
      <c r="A1006" s="233" t="s">
        <v>827</v>
      </c>
      <c r="B1006" s="338">
        <v>0</v>
      </c>
      <c r="C1006" s="338">
        <v>0</v>
      </c>
      <c r="D1006" s="255" t="str">
        <f t="shared" si="21"/>
        <v/>
      </c>
    </row>
    <row r="1007" ht="36" customHeight="1" spans="1:4">
      <c r="A1007" s="233" t="s">
        <v>828</v>
      </c>
      <c r="B1007" s="338">
        <v>0</v>
      </c>
      <c r="C1007" s="338">
        <v>0</v>
      </c>
      <c r="D1007" s="255" t="str">
        <f t="shared" si="21"/>
        <v/>
      </c>
    </row>
    <row r="1008" ht="36" customHeight="1" spans="1:4">
      <c r="A1008" s="230" t="s">
        <v>829</v>
      </c>
      <c r="B1008" s="237">
        <f>SUM(B1009:B1012)</f>
        <v>0</v>
      </c>
      <c r="C1008" s="237">
        <f>SUM(C1009:C1012)</f>
        <v>0</v>
      </c>
      <c r="D1008" s="255" t="str">
        <f t="shared" si="21"/>
        <v/>
      </c>
    </row>
    <row r="1009" ht="36" customHeight="1" spans="1:4">
      <c r="A1009" s="233" t="s">
        <v>830</v>
      </c>
      <c r="B1009" s="234">
        <v>0</v>
      </c>
      <c r="C1009" s="234">
        <v>0</v>
      </c>
      <c r="D1009" s="255" t="str">
        <f t="shared" si="21"/>
        <v/>
      </c>
    </row>
    <row r="1010" ht="36" customHeight="1" spans="1:4">
      <c r="A1010" s="233" t="s">
        <v>831</v>
      </c>
      <c r="B1010" s="234">
        <v>0</v>
      </c>
      <c r="C1010" s="234">
        <v>0</v>
      </c>
      <c r="D1010" s="255" t="str">
        <f t="shared" si="21"/>
        <v/>
      </c>
    </row>
    <row r="1011" ht="36" customHeight="1" spans="1:4">
      <c r="A1011" s="233" t="s">
        <v>832</v>
      </c>
      <c r="B1011" s="234">
        <v>0</v>
      </c>
      <c r="C1011" s="234">
        <v>0</v>
      </c>
      <c r="D1011" s="255" t="str">
        <f t="shared" si="21"/>
        <v/>
      </c>
    </row>
    <row r="1012" ht="36" customHeight="1" spans="1:4">
      <c r="A1012" s="233" t="s">
        <v>833</v>
      </c>
      <c r="B1012" s="234">
        <v>0</v>
      </c>
      <c r="C1012" s="234">
        <v>0</v>
      </c>
      <c r="D1012" s="255" t="str">
        <f t="shared" si="21"/>
        <v/>
      </c>
    </row>
    <row r="1013" ht="36" customHeight="1" spans="1:4">
      <c r="A1013" s="230" t="s">
        <v>834</v>
      </c>
      <c r="B1013" s="237">
        <f>SUM(B1014:B1019)</f>
        <v>0</v>
      </c>
      <c r="C1013" s="237">
        <f>SUM(C1014:C1019)</f>
        <v>0</v>
      </c>
      <c r="D1013" s="255" t="str">
        <f t="shared" si="21"/>
        <v/>
      </c>
    </row>
    <row r="1014" ht="36" customHeight="1" spans="1:4">
      <c r="A1014" s="233" t="s">
        <v>84</v>
      </c>
      <c r="B1014" s="338">
        <v>0</v>
      </c>
      <c r="C1014" s="338">
        <v>0</v>
      </c>
      <c r="D1014" s="255" t="str">
        <f t="shared" si="21"/>
        <v/>
      </c>
    </row>
    <row r="1015" ht="36" customHeight="1" spans="1:4">
      <c r="A1015" s="233" t="s">
        <v>85</v>
      </c>
      <c r="B1015" s="338">
        <v>0</v>
      </c>
      <c r="C1015" s="338">
        <v>0</v>
      </c>
      <c r="D1015" s="255" t="str">
        <f t="shared" si="21"/>
        <v/>
      </c>
    </row>
    <row r="1016" ht="36" customHeight="1" spans="1:4">
      <c r="A1016" s="233" t="s">
        <v>86</v>
      </c>
      <c r="B1016" s="338">
        <v>0</v>
      </c>
      <c r="C1016" s="338">
        <v>0</v>
      </c>
      <c r="D1016" s="255" t="str">
        <f t="shared" si="21"/>
        <v/>
      </c>
    </row>
    <row r="1017" ht="36" customHeight="1" spans="1:4">
      <c r="A1017" s="233" t="s">
        <v>820</v>
      </c>
      <c r="B1017" s="338">
        <v>0</v>
      </c>
      <c r="C1017" s="338">
        <v>0</v>
      </c>
      <c r="D1017" s="255" t="str">
        <f t="shared" si="21"/>
        <v/>
      </c>
    </row>
    <row r="1018" ht="36" customHeight="1" spans="1:4">
      <c r="A1018" s="233" t="s">
        <v>835</v>
      </c>
      <c r="B1018" s="338">
        <v>0</v>
      </c>
      <c r="C1018" s="338">
        <v>0</v>
      </c>
      <c r="D1018" s="255" t="str">
        <f t="shared" si="21"/>
        <v/>
      </c>
    </row>
    <row r="1019" ht="36" customHeight="1" spans="1:4">
      <c r="A1019" s="233" t="s">
        <v>836</v>
      </c>
      <c r="B1019" s="338">
        <v>0</v>
      </c>
      <c r="C1019" s="338">
        <v>0</v>
      </c>
      <c r="D1019" s="255" t="str">
        <f t="shared" si="21"/>
        <v/>
      </c>
    </row>
    <row r="1020" ht="36" customHeight="1" spans="1:4">
      <c r="A1020" s="230" t="s">
        <v>837</v>
      </c>
      <c r="B1020" s="237">
        <f>SUM(B1021:B1024)</f>
        <v>3200</v>
      </c>
      <c r="C1020" s="237">
        <f>SUM(C1021:C1024)</f>
        <v>950</v>
      </c>
      <c r="D1020" s="255">
        <f t="shared" si="21"/>
        <v>-0.703</v>
      </c>
    </row>
    <row r="1021" ht="36" customHeight="1" spans="1:4">
      <c r="A1021" s="233" t="s">
        <v>838</v>
      </c>
      <c r="B1021" s="234">
        <v>0</v>
      </c>
      <c r="C1021" s="234">
        <v>0</v>
      </c>
      <c r="D1021" s="255" t="str">
        <f t="shared" si="21"/>
        <v/>
      </c>
    </row>
    <row r="1022" ht="36" customHeight="1" spans="1:4">
      <c r="A1022" s="233" t="s">
        <v>839</v>
      </c>
      <c r="B1022" s="234">
        <v>3200</v>
      </c>
      <c r="C1022" s="234">
        <v>950</v>
      </c>
      <c r="D1022" s="255">
        <f t="shared" si="21"/>
        <v>-0.703</v>
      </c>
    </row>
    <row r="1023" ht="36" customHeight="1" spans="1:4">
      <c r="A1023" s="233" t="s">
        <v>840</v>
      </c>
      <c r="B1023" s="234">
        <v>0</v>
      </c>
      <c r="C1023" s="234">
        <v>0</v>
      </c>
      <c r="D1023" s="255" t="str">
        <f t="shared" si="21"/>
        <v/>
      </c>
    </row>
    <row r="1024" ht="36" customHeight="1" spans="1:4">
      <c r="A1024" s="233" t="s">
        <v>841</v>
      </c>
      <c r="B1024" s="234">
        <v>0</v>
      </c>
      <c r="C1024" s="234">
        <v>0</v>
      </c>
      <c r="D1024" s="255" t="str">
        <f t="shared" si="21"/>
        <v/>
      </c>
    </row>
    <row r="1025" ht="36" customHeight="1" spans="1:4">
      <c r="A1025" s="230" t="s">
        <v>842</v>
      </c>
      <c r="B1025" s="237">
        <f>SUM(B1026:B1027)</f>
        <v>0</v>
      </c>
      <c r="C1025" s="237">
        <f>SUM(C1026:C1027)</f>
        <v>135</v>
      </c>
      <c r="D1025" s="255" t="str">
        <f t="shared" si="21"/>
        <v/>
      </c>
    </row>
    <row r="1026" ht="36" customHeight="1" spans="1:4">
      <c r="A1026" s="233" t="s">
        <v>843</v>
      </c>
      <c r="B1026" s="338">
        <v>0</v>
      </c>
      <c r="C1026" s="338">
        <v>135</v>
      </c>
      <c r="D1026" s="255" t="str">
        <f t="shared" si="21"/>
        <v/>
      </c>
    </row>
    <row r="1027" ht="36" customHeight="1" spans="1:4">
      <c r="A1027" s="233" t="s">
        <v>844</v>
      </c>
      <c r="B1027" s="338">
        <v>0</v>
      </c>
      <c r="C1027" s="338">
        <v>0</v>
      </c>
      <c r="D1027" s="255" t="str">
        <f t="shared" si="21"/>
        <v/>
      </c>
    </row>
    <row r="1028" ht="36" customHeight="1" spans="1:4">
      <c r="A1028" s="339" t="s">
        <v>223</v>
      </c>
      <c r="B1028" s="340"/>
      <c r="C1028" s="340"/>
      <c r="D1028" s="255" t="str">
        <f t="shared" si="21"/>
        <v/>
      </c>
    </row>
    <row r="1029" ht="36" customHeight="1" spans="1:4">
      <c r="A1029" s="230" t="s">
        <v>56</v>
      </c>
      <c r="B1029" s="237">
        <f>SUM(B1030,B1040,B1056,B1061,B1078,B1085,B1093,)</f>
        <v>85</v>
      </c>
      <c r="C1029" s="237">
        <f>SUM(C1030,C1040,C1056,C1061,C1078,C1085,C1093,)</f>
        <v>150</v>
      </c>
      <c r="D1029" s="255">
        <f t="shared" si="21"/>
        <v>0.765</v>
      </c>
    </row>
    <row r="1030" ht="36" customHeight="1" spans="1:4">
      <c r="A1030" s="230" t="s">
        <v>845</v>
      </c>
      <c r="B1030" s="237">
        <f>SUM(B1031:B1039)</f>
        <v>0</v>
      </c>
      <c r="C1030" s="237">
        <f>SUM(C1031:C1039)</f>
        <v>0</v>
      </c>
      <c r="D1030" s="255" t="str">
        <f t="shared" si="21"/>
        <v/>
      </c>
    </row>
    <row r="1031" ht="36" customHeight="1" spans="1:4">
      <c r="A1031" s="233" t="s">
        <v>84</v>
      </c>
      <c r="B1031" s="338">
        <v>0</v>
      </c>
      <c r="C1031" s="338">
        <v>0</v>
      </c>
      <c r="D1031" s="255" t="str">
        <f t="shared" si="21"/>
        <v/>
      </c>
    </row>
    <row r="1032" ht="36" customHeight="1" spans="1:4">
      <c r="A1032" s="233" t="s">
        <v>85</v>
      </c>
      <c r="B1032" s="338">
        <v>0</v>
      </c>
      <c r="C1032" s="338">
        <v>0</v>
      </c>
      <c r="D1032" s="255" t="str">
        <f t="shared" si="21"/>
        <v/>
      </c>
    </row>
    <row r="1033" ht="36" customHeight="1" spans="1:4">
      <c r="A1033" s="233" t="s">
        <v>86</v>
      </c>
      <c r="B1033" s="338">
        <v>0</v>
      </c>
      <c r="C1033" s="338">
        <v>0</v>
      </c>
      <c r="D1033" s="255" t="str">
        <f t="shared" si="21"/>
        <v/>
      </c>
    </row>
    <row r="1034" ht="36" customHeight="1" spans="1:4">
      <c r="A1034" s="233" t="s">
        <v>846</v>
      </c>
      <c r="B1034" s="338">
        <v>0</v>
      </c>
      <c r="C1034" s="338">
        <v>0</v>
      </c>
      <c r="D1034" s="255" t="str">
        <f>IF(B1034&gt;0,C1034/B1034-1,IF(B1034&lt;0,-(C1034/B1034-1),""))</f>
        <v/>
      </c>
    </row>
    <row r="1035" ht="36" customHeight="1" spans="1:4">
      <c r="A1035" s="233" t="s">
        <v>847</v>
      </c>
      <c r="B1035" s="338">
        <v>0</v>
      </c>
      <c r="C1035" s="338">
        <v>0</v>
      </c>
      <c r="D1035" s="255" t="str">
        <f>IF(B1035&gt;0,C1035/B1035-1,IF(B1035&lt;0,-(C1035/B1035-1),""))</f>
        <v/>
      </c>
    </row>
    <row r="1036" ht="36" customHeight="1" spans="1:4">
      <c r="A1036" s="233" t="s">
        <v>848</v>
      </c>
      <c r="B1036" s="338">
        <v>0</v>
      </c>
      <c r="C1036" s="338">
        <v>0</v>
      </c>
      <c r="D1036" s="271" t="str">
        <f t="shared" ref="D1036:D1070" si="22">IF(B1036&gt;0,C1036/B1036-1,IF(B1036&lt;0,-(C1036/B1036-1),""))</f>
        <v/>
      </c>
    </row>
    <row r="1037" ht="36" customHeight="1" spans="1:4">
      <c r="A1037" s="233" t="s">
        <v>849</v>
      </c>
      <c r="B1037" s="338">
        <v>0</v>
      </c>
      <c r="C1037" s="338">
        <v>0</v>
      </c>
      <c r="D1037" s="271" t="str">
        <f t="shared" si="22"/>
        <v/>
      </c>
    </row>
    <row r="1038" ht="36" customHeight="1" spans="1:4">
      <c r="A1038" s="233" t="s">
        <v>850</v>
      </c>
      <c r="B1038" s="338">
        <v>0</v>
      </c>
      <c r="C1038" s="338">
        <v>0</v>
      </c>
      <c r="D1038" s="271" t="str">
        <f t="shared" si="22"/>
        <v/>
      </c>
    </row>
    <row r="1039" ht="36" customHeight="1" spans="1:4">
      <c r="A1039" s="233" t="s">
        <v>851</v>
      </c>
      <c r="B1039" s="338">
        <v>0</v>
      </c>
      <c r="C1039" s="338">
        <v>0</v>
      </c>
      <c r="D1039" s="271" t="str">
        <f t="shared" si="22"/>
        <v/>
      </c>
    </row>
    <row r="1040" ht="36" customHeight="1" spans="1:4">
      <c r="A1040" s="230" t="s">
        <v>852</v>
      </c>
      <c r="B1040" s="237">
        <f>SUM(B1041:B1055)</f>
        <v>0</v>
      </c>
      <c r="C1040" s="237">
        <f>SUM(C1041:C1055)</f>
        <v>0</v>
      </c>
      <c r="D1040" s="271" t="str">
        <f t="shared" si="22"/>
        <v/>
      </c>
    </row>
    <row r="1041" ht="36" customHeight="1" spans="1:4">
      <c r="A1041" s="233" t="s">
        <v>84</v>
      </c>
      <c r="B1041" s="234"/>
      <c r="C1041" s="234"/>
      <c r="D1041" s="271" t="str">
        <f t="shared" si="22"/>
        <v/>
      </c>
    </row>
    <row r="1042" ht="36" customHeight="1" spans="1:4">
      <c r="A1042" s="233" t="s">
        <v>85</v>
      </c>
      <c r="B1042" s="234">
        <v>0</v>
      </c>
      <c r="C1042" s="234">
        <v>0</v>
      </c>
      <c r="D1042" s="271" t="str">
        <f t="shared" si="22"/>
        <v/>
      </c>
    </row>
    <row r="1043" ht="36" customHeight="1" spans="1:4">
      <c r="A1043" s="233" t="s">
        <v>86</v>
      </c>
      <c r="B1043" s="234"/>
      <c r="C1043" s="234"/>
      <c r="D1043" s="271" t="str">
        <f t="shared" si="22"/>
        <v/>
      </c>
    </row>
    <row r="1044" ht="36" customHeight="1" spans="1:4">
      <c r="A1044" s="233" t="s">
        <v>853</v>
      </c>
      <c r="B1044" s="234"/>
      <c r="C1044" s="234"/>
      <c r="D1044" s="271" t="str">
        <f t="shared" si="22"/>
        <v/>
      </c>
    </row>
    <row r="1045" ht="36" customHeight="1" spans="1:4">
      <c r="A1045" s="233" t="s">
        <v>854</v>
      </c>
      <c r="B1045" s="234"/>
      <c r="C1045" s="234"/>
      <c r="D1045" s="271" t="str">
        <f t="shared" si="22"/>
        <v/>
      </c>
    </row>
    <row r="1046" ht="36" customHeight="1" spans="1:4">
      <c r="A1046" s="233" t="s">
        <v>855</v>
      </c>
      <c r="B1046" s="234">
        <v>0</v>
      </c>
      <c r="C1046" s="234">
        <v>0</v>
      </c>
      <c r="D1046" s="271" t="str">
        <f t="shared" si="22"/>
        <v/>
      </c>
    </row>
    <row r="1047" ht="36" customHeight="1" spans="1:4">
      <c r="A1047" s="233" t="s">
        <v>856</v>
      </c>
      <c r="B1047" s="234"/>
      <c r="C1047" s="234"/>
      <c r="D1047" s="271" t="str">
        <f t="shared" si="22"/>
        <v/>
      </c>
    </row>
    <row r="1048" ht="36" customHeight="1" spans="1:4">
      <c r="A1048" s="233" t="s">
        <v>857</v>
      </c>
      <c r="B1048" s="234">
        <v>0</v>
      </c>
      <c r="C1048" s="234">
        <v>0</v>
      </c>
      <c r="D1048" s="271" t="str">
        <f t="shared" si="22"/>
        <v/>
      </c>
    </row>
    <row r="1049" ht="36" customHeight="1" spans="1:4">
      <c r="A1049" s="233" t="s">
        <v>858</v>
      </c>
      <c r="B1049" s="234">
        <v>0</v>
      </c>
      <c r="C1049" s="234">
        <v>0</v>
      </c>
      <c r="D1049" s="271" t="str">
        <f t="shared" si="22"/>
        <v/>
      </c>
    </row>
    <row r="1050" ht="36" customHeight="1" spans="1:4">
      <c r="A1050" s="233" t="s">
        <v>859</v>
      </c>
      <c r="B1050" s="234">
        <v>0</v>
      </c>
      <c r="C1050" s="234">
        <v>0</v>
      </c>
      <c r="D1050" s="271" t="str">
        <f t="shared" si="22"/>
        <v/>
      </c>
    </row>
    <row r="1051" ht="36" customHeight="1" spans="1:4">
      <c r="A1051" s="233" t="s">
        <v>860</v>
      </c>
      <c r="B1051" s="234">
        <v>0</v>
      </c>
      <c r="C1051" s="234">
        <v>0</v>
      </c>
      <c r="D1051" s="271" t="str">
        <f t="shared" si="22"/>
        <v/>
      </c>
    </row>
    <row r="1052" ht="36" customHeight="1" spans="1:4">
      <c r="A1052" s="233" t="s">
        <v>861</v>
      </c>
      <c r="B1052" s="234">
        <v>0</v>
      </c>
      <c r="C1052" s="234">
        <v>0</v>
      </c>
      <c r="D1052" s="271" t="str">
        <f t="shared" si="22"/>
        <v/>
      </c>
    </row>
    <row r="1053" ht="36" customHeight="1" spans="1:4">
      <c r="A1053" s="233" t="s">
        <v>862</v>
      </c>
      <c r="B1053" s="234">
        <v>0</v>
      </c>
      <c r="C1053" s="234">
        <v>0</v>
      </c>
      <c r="D1053" s="271" t="str">
        <f t="shared" si="22"/>
        <v/>
      </c>
    </row>
    <row r="1054" ht="36" customHeight="1" spans="1:4">
      <c r="A1054" s="233" t="s">
        <v>863</v>
      </c>
      <c r="B1054" s="234">
        <v>0</v>
      </c>
      <c r="C1054" s="234">
        <v>0</v>
      </c>
      <c r="D1054" s="271" t="str">
        <f t="shared" si="22"/>
        <v/>
      </c>
    </row>
    <row r="1055" ht="36" customHeight="1" spans="1:4">
      <c r="A1055" s="233" t="s">
        <v>864</v>
      </c>
      <c r="B1055" s="234"/>
      <c r="C1055" s="234"/>
      <c r="D1055" s="271" t="str">
        <f t="shared" si="22"/>
        <v/>
      </c>
    </row>
    <row r="1056" ht="36" customHeight="1" spans="1:4">
      <c r="A1056" s="230" t="s">
        <v>865</v>
      </c>
      <c r="B1056" s="237">
        <f>SUM(B1057:B1060)</f>
        <v>0</v>
      </c>
      <c r="C1056" s="237">
        <f>SUM(C1057:C1060)</f>
        <v>0</v>
      </c>
      <c r="D1056" s="271" t="str">
        <f t="shared" si="22"/>
        <v/>
      </c>
    </row>
    <row r="1057" ht="36" customHeight="1" spans="1:4">
      <c r="A1057" s="233" t="s">
        <v>84</v>
      </c>
      <c r="B1057" s="234"/>
      <c r="C1057" s="234"/>
      <c r="D1057" s="271" t="str">
        <f t="shared" si="22"/>
        <v/>
      </c>
    </row>
    <row r="1058" ht="36" customHeight="1" spans="1:4">
      <c r="A1058" s="233" t="s">
        <v>85</v>
      </c>
      <c r="B1058" s="234">
        <v>0</v>
      </c>
      <c r="C1058" s="234">
        <v>0</v>
      </c>
      <c r="D1058" s="271" t="str">
        <f t="shared" si="22"/>
        <v/>
      </c>
    </row>
    <row r="1059" ht="36" customHeight="1" spans="1:4">
      <c r="A1059" s="233" t="s">
        <v>86</v>
      </c>
      <c r="B1059" s="234">
        <v>0</v>
      </c>
      <c r="C1059" s="234">
        <v>0</v>
      </c>
      <c r="D1059" s="271" t="str">
        <f t="shared" si="22"/>
        <v/>
      </c>
    </row>
    <row r="1060" ht="36" customHeight="1" spans="1:4">
      <c r="A1060" s="233" t="s">
        <v>866</v>
      </c>
      <c r="B1060" s="234">
        <v>0</v>
      </c>
      <c r="C1060" s="234">
        <v>0</v>
      </c>
      <c r="D1060" s="271" t="str">
        <f t="shared" si="22"/>
        <v/>
      </c>
    </row>
    <row r="1061" ht="36" customHeight="1" spans="1:4">
      <c r="A1061" s="230" t="s">
        <v>867</v>
      </c>
      <c r="B1061" s="237">
        <f>SUM(B1062:B1077)</f>
        <v>85</v>
      </c>
      <c r="C1061" s="237">
        <f>SUM(C1062:C1077)</f>
        <v>25</v>
      </c>
      <c r="D1061" s="271">
        <f t="shared" si="22"/>
        <v>-0.706</v>
      </c>
    </row>
    <row r="1062" ht="36" customHeight="1" spans="1:4">
      <c r="A1062" s="233" t="s">
        <v>84</v>
      </c>
      <c r="B1062" s="338">
        <v>0</v>
      </c>
      <c r="C1062" s="338">
        <v>0</v>
      </c>
      <c r="D1062" s="271" t="str">
        <f t="shared" si="22"/>
        <v/>
      </c>
    </row>
    <row r="1063" ht="36" customHeight="1" spans="1:4">
      <c r="A1063" s="233" t="s">
        <v>85</v>
      </c>
      <c r="B1063" s="338">
        <v>0</v>
      </c>
      <c r="C1063" s="338">
        <v>0</v>
      </c>
      <c r="D1063" s="271" t="str">
        <f t="shared" si="22"/>
        <v/>
      </c>
    </row>
    <row r="1064" ht="36" customHeight="1" spans="1:4">
      <c r="A1064" s="233" t="s">
        <v>86</v>
      </c>
      <c r="B1064" s="338">
        <v>0</v>
      </c>
      <c r="C1064" s="338">
        <v>0</v>
      </c>
      <c r="D1064" s="271" t="str">
        <f t="shared" si="22"/>
        <v/>
      </c>
    </row>
    <row r="1065" ht="36" customHeight="1" spans="1:4">
      <c r="A1065" s="233" t="s">
        <v>868</v>
      </c>
      <c r="B1065" s="338">
        <v>0</v>
      </c>
      <c r="C1065" s="338">
        <v>0</v>
      </c>
      <c r="D1065" s="271" t="str">
        <f t="shared" si="22"/>
        <v/>
      </c>
    </row>
    <row r="1066" ht="36" customHeight="1" spans="1:4">
      <c r="A1066" s="233" t="s">
        <v>869</v>
      </c>
      <c r="B1066" s="338">
        <v>0</v>
      </c>
      <c r="C1066" s="338">
        <v>0</v>
      </c>
      <c r="D1066" s="271" t="str">
        <f t="shared" si="22"/>
        <v/>
      </c>
    </row>
    <row r="1067" ht="36" customHeight="1" spans="1:4">
      <c r="A1067" s="233" t="s">
        <v>870</v>
      </c>
      <c r="B1067" s="338">
        <v>0</v>
      </c>
      <c r="C1067" s="338">
        <v>0</v>
      </c>
      <c r="D1067" s="271" t="str">
        <f t="shared" si="22"/>
        <v/>
      </c>
    </row>
    <row r="1068" ht="36" customHeight="1" spans="1:4">
      <c r="A1068" s="233" t="s">
        <v>871</v>
      </c>
      <c r="B1068" s="338">
        <v>0</v>
      </c>
      <c r="C1068" s="338">
        <v>0</v>
      </c>
      <c r="D1068" s="271" t="str">
        <f t="shared" si="22"/>
        <v/>
      </c>
    </row>
    <row r="1069" ht="36" customHeight="1" spans="1:4">
      <c r="A1069" s="233" t="s">
        <v>872</v>
      </c>
      <c r="B1069" s="338"/>
      <c r="C1069" s="338"/>
      <c r="D1069" s="271" t="str">
        <f t="shared" si="22"/>
        <v/>
      </c>
    </row>
    <row r="1070" ht="36" customHeight="1" spans="1:4">
      <c r="A1070" s="233" t="s">
        <v>873</v>
      </c>
      <c r="B1070" s="338">
        <v>0</v>
      </c>
      <c r="C1070" s="338">
        <v>0</v>
      </c>
      <c r="D1070" s="271" t="str">
        <f t="shared" si="22"/>
        <v/>
      </c>
    </row>
    <row r="1071" ht="36" customHeight="1" spans="1:4">
      <c r="A1071" s="233" t="s">
        <v>874</v>
      </c>
      <c r="B1071" s="338">
        <v>0</v>
      </c>
      <c r="C1071" s="338">
        <v>0</v>
      </c>
      <c r="D1071" s="271" t="str">
        <f t="shared" ref="D1071:D1110" si="23">IF(B1071&gt;0,C1071/B1071-1,IF(B1071&lt;0,-(C1071/B1071-1),""))</f>
        <v/>
      </c>
    </row>
    <row r="1072" ht="36" customHeight="1" spans="1:4">
      <c r="A1072" s="233" t="s">
        <v>820</v>
      </c>
      <c r="B1072" s="234">
        <v>0</v>
      </c>
      <c r="C1072" s="234">
        <v>0</v>
      </c>
      <c r="D1072" s="271" t="str">
        <f t="shared" si="23"/>
        <v/>
      </c>
    </row>
    <row r="1073" ht="36" customHeight="1" spans="1:4">
      <c r="A1073" s="233" t="s">
        <v>875</v>
      </c>
      <c r="B1073" s="234">
        <v>0</v>
      </c>
      <c r="C1073" s="234">
        <v>0</v>
      </c>
      <c r="D1073" s="271" t="str">
        <f t="shared" si="23"/>
        <v/>
      </c>
    </row>
    <row r="1074" ht="36" customHeight="1" spans="1:4">
      <c r="A1074" s="345" t="s">
        <v>876</v>
      </c>
      <c r="B1074" s="234">
        <v>0</v>
      </c>
      <c r="C1074" s="234">
        <v>0</v>
      </c>
      <c r="D1074" s="271" t="str">
        <f t="shared" si="23"/>
        <v/>
      </c>
    </row>
    <row r="1075" ht="36" customHeight="1" spans="1:4">
      <c r="A1075" s="345" t="s">
        <v>877</v>
      </c>
      <c r="B1075" s="234">
        <v>85</v>
      </c>
      <c r="C1075" s="234">
        <v>25</v>
      </c>
      <c r="D1075" s="271">
        <f t="shared" si="23"/>
        <v>-0.706</v>
      </c>
    </row>
    <row r="1076" ht="36" customHeight="1" spans="1:4">
      <c r="A1076" s="345" t="s">
        <v>93</v>
      </c>
      <c r="B1076" s="234">
        <v>0</v>
      </c>
      <c r="C1076" s="234">
        <v>0</v>
      </c>
      <c r="D1076" s="271" t="str">
        <f t="shared" si="23"/>
        <v/>
      </c>
    </row>
    <row r="1077" ht="36" customHeight="1" spans="1:4">
      <c r="A1077" s="233" t="s">
        <v>878</v>
      </c>
      <c r="B1077" s="234"/>
      <c r="C1077" s="234"/>
      <c r="D1077" s="271" t="str">
        <f t="shared" si="23"/>
        <v/>
      </c>
    </row>
    <row r="1078" ht="36" customHeight="1" spans="1:4">
      <c r="A1078" s="230" t="s">
        <v>879</v>
      </c>
      <c r="B1078" s="237">
        <f>SUM(B1079:B1084)</f>
        <v>0</v>
      </c>
      <c r="C1078" s="237">
        <f>SUM(C1079:C1084)</f>
        <v>0</v>
      </c>
      <c r="D1078" s="271" t="str">
        <f t="shared" si="23"/>
        <v/>
      </c>
    </row>
    <row r="1079" ht="36" customHeight="1" spans="1:4">
      <c r="A1079" s="233" t="s">
        <v>84</v>
      </c>
      <c r="B1079" s="234"/>
      <c r="C1079" s="234"/>
      <c r="D1079" s="271" t="str">
        <f t="shared" si="23"/>
        <v/>
      </c>
    </row>
    <row r="1080" ht="36" customHeight="1" spans="1:4">
      <c r="A1080" s="233" t="s">
        <v>85</v>
      </c>
      <c r="B1080" s="234">
        <v>0</v>
      </c>
      <c r="C1080" s="234">
        <v>0</v>
      </c>
      <c r="D1080" s="271" t="str">
        <f t="shared" si="23"/>
        <v/>
      </c>
    </row>
    <row r="1081" ht="36" customHeight="1" spans="1:4">
      <c r="A1081" s="233" t="s">
        <v>86</v>
      </c>
      <c r="B1081" s="234">
        <v>0</v>
      </c>
      <c r="C1081" s="234">
        <v>0</v>
      </c>
      <c r="D1081" s="271" t="str">
        <f t="shared" si="23"/>
        <v/>
      </c>
    </row>
    <row r="1082" ht="36" customHeight="1" spans="1:4">
      <c r="A1082" s="233" t="s">
        <v>880</v>
      </c>
      <c r="B1082" s="234">
        <v>0</v>
      </c>
      <c r="C1082" s="234">
        <v>0</v>
      </c>
      <c r="D1082" s="271" t="str">
        <f t="shared" si="23"/>
        <v/>
      </c>
    </row>
    <row r="1083" ht="36" customHeight="1" spans="1:4">
      <c r="A1083" s="233" t="s">
        <v>881</v>
      </c>
      <c r="B1083" s="234">
        <v>0</v>
      </c>
      <c r="C1083" s="234">
        <v>0</v>
      </c>
      <c r="D1083" s="271" t="str">
        <f t="shared" si="23"/>
        <v/>
      </c>
    </row>
    <row r="1084" ht="36" customHeight="1" spans="1:4">
      <c r="A1084" s="233" t="s">
        <v>882</v>
      </c>
      <c r="B1084" s="234"/>
      <c r="C1084" s="234"/>
      <c r="D1084" s="271" t="str">
        <f t="shared" si="23"/>
        <v/>
      </c>
    </row>
    <row r="1085" ht="36" customHeight="1" spans="1:4">
      <c r="A1085" s="230" t="s">
        <v>883</v>
      </c>
      <c r="B1085" s="237">
        <f>SUM(B1086:B1092)</f>
        <v>0</v>
      </c>
      <c r="C1085" s="237">
        <f>SUM(C1086:C1092)</f>
        <v>125</v>
      </c>
      <c r="D1085" s="271" t="str">
        <f t="shared" si="23"/>
        <v/>
      </c>
    </row>
    <row r="1086" ht="36" customHeight="1" spans="1:4">
      <c r="A1086" s="233" t="s">
        <v>84</v>
      </c>
      <c r="B1086" s="234">
        <v>0</v>
      </c>
      <c r="C1086" s="234">
        <v>0</v>
      </c>
      <c r="D1086" s="271" t="str">
        <f t="shared" si="23"/>
        <v/>
      </c>
    </row>
    <row r="1087" ht="36" customHeight="1" spans="1:4">
      <c r="A1087" s="233" t="s">
        <v>85</v>
      </c>
      <c r="B1087" s="234">
        <v>0</v>
      </c>
      <c r="C1087" s="234">
        <v>0</v>
      </c>
      <c r="D1087" s="271" t="str">
        <f t="shared" si="23"/>
        <v/>
      </c>
    </row>
    <row r="1088" ht="36" customHeight="1" spans="1:4">
      <c r="A1088" s="233" t="s">
        <v>86</v>
      </c>
      <c r="B1088" s="234">
        <v>0</v>
      </c>
      <c r="C1088" s="234">
        <v>0</v>
      </c>
      <c r="D1088" s="271" t="str">
        <f t="shared" si="23"/>
        <v/>
      </c>
    </row>
    <row r="1089" ht="36" customHeight="1" spans="1:4">
      <c r="A1089" s="233" t="s">
        <v>884</v>
      </c>
      <c r="B1089" s="234">
        <v>0</v>
      </c>
      <c r="C1089" s="234">
        <v>0</v>
      </c>
      <c r="D1089" s="271" t="str">
        <f t="shared" si="23"/>
        <v/>
      </c>
    </row>
    <row r="1090" ht="36" customHeight="1" spans="1:4">
      <c r="A1090" s="233" t="s">
        <v>885</v>
      </c>
      <c r="B1090" s="234"/>
      <c r="C1090" s="234">
        <v>125</v>
      </c>
      <c r="D1090" s="271" t="str">
        <f t="shared" si="23"/>
        <v/>
      </c>
    </row>
    <row r="1091" ht="36" customHeight="1" spans="1:4">
      <c r="A1091" s="342" t="s">
        <v>886</v>
      </c>
      <c r="B1091" s="234">
        <v>0</v>
      </c>
      <c r="C1091" s="234">
        <v>0</v>
      </c>
      <c r="D1091" s="271" t="str">
        <f t="shared" si="23"/>
        <v/>
      </c>
    </row>
    <row r="1092" ht="36" customHeight="1" spans="1:4">
      <c r="A1092" s="233" t="s">
        <v>887</v>
      </c>
      <c r="B1092" s="234"/>
      <c r="C1092" s="234"/>
      <c r="D1092" s="271" t="str">
        <f t="shared" si="23"/>
        <v/>
      </c>
    </row>
    <row r="1093" ht="36" customHeight="1" spans="1:4">
      <c r="A1093" s="230" t="s">
        <v>888</v>
      </c>
      <c r="B1093" s="237">
        <f>SUM(B1094:B1098)</f>
        <v>0</v>
      </c>
      <c r="C1093" s="237">
        <f>SUM(C1094:C1098)</f>
        <v>0</v>
      </c>
      <c r="D1093" s="271" t="str">
        <f t="shared" si="23"/>
        <v/>
      </c>
    </row>
    <row r="1094" ht="36" customHeight="1" spans="1:4">
      <c r="A1094" s="233" t="s">
        <v>889</v>
      </c>
      <c r="B1094" s="234">
        <v>0</v>
      </c>
      <c r="C1094" s="234">
        <v>0</v>
      </c>
      <c r="D1094" s="271" t="str">
        <f t="shared" si="23"/>
        <v/>
      </c>
    </row>
    <row r="1095" ht="36" customHeight="1" spans="1:4">
      <c r="A1095" s="233" t="s">
        <v>890</v>
      </c>
      <c r="B1095" s="234">
        <v>0</v>
      </c>
      <c r="C1095" s="234">
        <v>0</v>
      </c>
      <c r="D1095" s="271" t="str">
        <f t="shared" si="23"/>
        <v/>
      </c>
    </row>
    <row r="1096" ht="36" customHeight="1" spans="1:4">
      <c r="A1096" s="233" t="s">
        <v>891</v>
      </c>
      <c r="B1096" s="234">
        <v>0</v>
      </c>
      <c r="C1096" s="234">
        <v>0</v>
      </c>
      <c r="D1096" s="271" t="str">
        <f t="shared" si="23"/>
        <v/>
      </c>
    </row>
    <row r="1097" ht="36" customHeight="1" spans="1:4">
      <c r="A1097" s="233" t="s">
        <v>892</v>
      </c>
      <c r="B1097" s="234">
        <v>0</v>
      </c>
      <c r="C1097" s="234">
        <v>0</v>
      </c>
      <c r="D1097" s="271" t="str">
        <f t="shared" si="23"/>
        <v/>
      </c>
    </row>
    <row r="1098" ht="36" customHeight="1" spans="1:4">
      <c r="A1098" s="233" t="s">
        <v>893</v>
      </c>
      <c r="B1098" s="234"/>
      <c r="C1098" s="234"/>
      <c r="D1098" s="271" t="str">
        <f t="shared" si="23"/>
        <v/>
      </c>
    </row>
    <row r="1099" ht="36" customHeight="1" spans="1:4">
      <c r="A1099" s="339" t="s">
        <v>223</v>
      </c>
      <c r="B1099" s="346"/>
      <c r="C1099" s="346"/>
      <c r="D1099" s="271" t="str">
        <f t="shared" si="23"/>
        <v/>
      </c>
    </row>
    <row r="1100" ht="36" customHeight="1" spans="1:4">
      <c r="A1100" s="230" t="s">
        <v>57</v>
      </c>
      <c r="B1100" s="237">
        <f>SUM(B1101,B1111,B1117,)</f>
        <v>525</v>
      </c>
      <c r="C1100" s="237">
        <f>SUM(C1101,C1111,C1117,)</f>
        <v>537</v>
      </c>
      <c r="D1100" s="271">
        <f t="shared" si="23"/>
        <v>0.023</v>
      </c>
    </row>
    <row r="1101" ht="36" customHeight="1" spans="1:4">
      <c r="A1101" s="230" t="s">
        <v>894</v>
      </c>
      <c r="B1101" s="237">
        <f>SUM(B1102:B1110)</f>
        <v>525</v>
      </c>
      <c r="C1101" s="237">
        <f>SUM(C1102:C1110)</f>
        <v>537</v>
      </c>
      <c r="D1101" s="271">
        <f t="shared" si="23"/>
        <v>0.023</v>
      </c>
    </row>
    <row r="1102" ht="36" customHeight="1" spans="1:4">
      <c r="A1102" s="233" t="s">
        <v>84</v>
      </c>
      <c r="B1102" s="338">
        <v>290</v>
      </c>
      <c r="C1102" s="338">
        <v>204</v>
      </c>
      <c r="D1102" s="271">
        <f t="shared" si="23"/>
        <v>-0.297</v>
      </c>
    </row>
    <row r="1103" ht="36" customHeight="1" spans="1:4">
      <c r="A1103" s="233" t="s">
        <v>85</v>
      </c>
      <c r="B1103" s="338">
        <v>10</v>
      </c>
      <c r="C1103" s="338"/>
      <c r="D1103" s="271">
        <f t="shared" si="23"/>
        <v>-1</v>
      </c>
    </row>
    <row r="1104" ht="36" customHeight="1" spans="1:4">
      <c r="A1104" s="233" t="s">
        <v>86</v>
      </c>
      <c r="B1104" s="338">
        <v>0</v>
      </c>
      <c r="C1104" s="338">
        <v>0</v>
      </c>
      <c r="D1104" s="271" t="str">
        <f t="shared" si="23"/>
        <v/>
      </c>
    </row>
    <row r="1105" ht="36" customHeight="1" spans="1:4">
      <c r="A1105" s="233" t="s">
        <v>895</v>
      </c>
      <c r="B1105" s="338">
        <v>0</v>
      </c>
      <c r="C1105" s="338">
        <v>0</v>
      </c>
      <c r="D1105" s="271" t="str">
        <f t="shared" si="23"/>
        <v/>
      </c>
    </row>
    <row r="1106" ht="36" customHeight="1" spans="1:4">
      <c r="A1106" s="233" t="s">
        <v>896</v>
      </c>
      <c r="B1106" s="338">
        <v>0</v>
      </c>
      <c r="C1106" s="338">
        <v>0</v>
      </c>
      <c r="D1106" s="271" t="str">
        <f t="shared" si="23"/>
        <v/>
      </c>
    </row>
    <row r="1107" ht="36" customHeight="1" spans="1:4">
      <c r="A1107" s="233" t="s">
        <v>897</v>
      </c>
      <c r="B1107" s="338">
        <v>0</v>
      </c>
      <c r="C1107" s="338">
        <v>0</v>
      </c>
      <c r="D1107" s="271" t="str">
        <f t="shared" si="23"/>
        <v/>
      </c>
    </row>
    <row r="1108" ht="36" customHeight="1" spans="1:4">
      <c r="A1108" s="233" t="s">
        <v>898</v>
      </c>
      <c r="B1108" s="338">
        <v>45</v>
      </c>
      <c r="C1108" s="338"/>
      <c r="D1108" s="271">
        <f t="shared" si="23"/>
        <v>-1</v>
      </c>
    </row>
    <row r="1109" ht="36" customHeight="1" spans="1:4">
      <c r="A1109" s="233" t="s">
        <v>93</v>
      </c>
      <c r="B1109" s="338">
        <v>0</v>
      </c>
      <c r="C1109" s="338">
        <v>0</v>
      </c>
      <c r="D1109" s="271" t="str">
        <f t="shared" si="23"/>
        <v/>
      </c>
    </row>
    <row r="1110" ht="36" customHeight="1" spans="1:4">
      <c r="A1110" s="233" t="s">
        <v>899</v>
      </c>
      <c r="B1110" s="338">
        <v>180</v>
      </c>
      <c r="C1110" s="338">
        <v>333</v>
      </c>
      <c r="D1110" s="271">
        <f t="shared" si="23"/>
        <v>0.85</v>
      </c>
    </row>
    <row r="1111" ht="36" customHeight="1" spans="1:4">
      <c r="A1111" s="230" t="s">
        <v>900</v>
      </c>
      <c r="B1111" s="237">
        <f>SUM(B1112:B1116)</f>
        <v>0</v>
      </c>
      <c r="C1111" s="237">
        <f>SUM(C1112:C1116)</f>
        <v>0</v>
      </c>
      <c r="D1111" s="271" t="str">
        <f t="shared" ref="D1111:D1117" si="24">IF(B1111&gt;0,C1111/B1111-1,IF(B1111&lt;0,-(C1111/B1111-1),""))</f>
        <v/>
      </c>
    </row>
    <row r="1112" ht="36" customHeight="1" spans="1:4">
      <c r="A1112" s="233" t="s">
        <v>84</v>
      </c>
      <c r="B1112" s="234">
        <v>0</v>
      </c>
      <c r="C1112" s="234">
        <v>0</v>
      </c>
      <c r="D1112" s="271" t="str">
        <f t="shared" si="24"/>
        <v/>
      </c>
    </row>
    <row r="1113" ht="36" customHeight="1" spans="1:4">
      <c r="A1113" s="233" t="s">
        <v>85</v>
      </c>
      <c r="B1113" s="234">
        <v>0</v>
      </c>
      <c r="C1113" s="234">
        <v>0</v>
      </c>
      <c r="D1113" s="271" t="str">
        <f t="shared" si="24"/>
        <v/>
      </c>
    </row>
    <row r="1114" ht="36" customHeight="1" spans="1:4">
      <c r="A1114" s="233" t="s">
        <v>86</v>
      </c>
      <c r="B1114" s="234">
        <v>0</v>
      </c>
      <c r="C1114" s="234">
        <v>0</v>
      </c>
      <c r="D1114" s="271" t="str">
        <f t="shared" si="24"/>
        <v/>
      </c>
    </row>
    <row r="1115" ht="36" customHeight="1" spans="1:4">
      <c r="A1115" s="233" t="s">
        <v>901</v>
      </c>
      <c r="B1115" s="234">
        <v>0</v>
      </c>
      <c r="C1115" s="234">
        <v>0</v>
      </c>
      <c r="D1115" s="271" t="str">
        <f t="shared" si="24"/>
        <v/>
      </c>
    </row>
    <row r="1116" ht="36" customHeight="1" spans="1:4">
      <c r="A1116" s="233" t="s">
        <v>902</v>
      </c>
      <c r="B1116" s="234"/>
      <c r="C1116" s="234"/>
      <c r="D1116" s="271" t="str">
        <f t="shared" si="24"/>
        <v/>
      </c>
    </row>
    <row r="1117" ht="36" customHeight="1" spans="1:4">
      <c r="A1117" s="230" t="s">
        <v>903</v>
      </c>
      <c r="B1117" s="237">
        <f>SUM(B1118:B1119)</f>
        <v>0</v>
      </c>
      <c r="C1117" s="237">
        <f>SUM(C1118:C1119)</f>
        <v>0</v>
      </c>
      <c r="D1117" s="271" t="str">
        <f t="shared" si="24"/>
        <v/>
      </c>
    </row>
    <row r="1118" ht="36" customHeight="1" spans="1:4">
      <c r="A1118" s="233" t="s">
        <v>904</v>
      </c>
      <c r="B1118" s="234">
        <v>0</v>
      </c>
      <c r="C1118" s="234">
        <v>0</v>
      </c>
      <c r="D1118" s="271" t="str">
        <f t="shared" ref="D1118:D1123" si="25">IF(B1118&gt;0,C1118/B1118-1,IF(B1118&lt;0,-(C1118/B1118-1),""))</f>
        <v/>
      </c>
    </row>
    <row r="1119" ht="36" customHeight="1" spans="1:4">
      <c r="A1119" s="233" t="s">
        <v>905</v>
      </c>
      <c r="B1119" s="234"/>
      <c r="C1119" s="234"/>
      <c r="D1119" s="271" t="str">
        <f t="shared" si="25"/>
        <v/>
      </c>
    </row>
    <row r="1120" ht="36" customHeight="1" spans="1:4">
      <c r="A1120" s="339" t="s">
        <v>223</v>
      </c>
      <c r="B1120" s="340"/>
      <c r="C1120" s="340"/>
      <c r="D1120" s="271" t="str">
        <f t="shared" si="25"/>
        <v/>
      </c>
    </row>
    <row r="1121" ht="36" customHeight="1" spans="1:4">
      <c r="A1121" s="230" t="s">
        <v>58</v>
      </c>
      <c r="B1121" s="237">
        <f>SUM(B1122,B1129,B1139,B1145,)</f>
        <v>10</v>
      </c>
      <c r="C1121" s="237">
        <f>SUM(C1122,C1129,C1139,C1145,)</f>
        <v>0</v>
      </c>
      <c r="D1121" s="271">
        <f t="shared" si="25"/>
        <v>-1</v>
      </c>
    </row>
    <row r="1122" ht="36" customHeight="1" spans="1:4">
      <c r="A1122" s="230" t="s">
        <v>906</v>
      </c>
      <c r="B1122" s="237">
        <f>SUM(B1123:B1128)</f>
        <v>10</v>
      </c>
      <c r="C1122" s="237">
        <f>SUM(C1123:C1128)</f>
        <v>0</v>
      </c>
      <c r="D1122" s="271">
        <f t="shared" si="25"/>
        <v>-1</v>
      </c>
    </row>
    <row r="1123" ht="36" customHeight="1" spans="1:4">
      <c r="A1123" s="233" t="s">
        <v>84</v>
      </c>
      <c r="B1123" s="338">
        <v>0</v>
      </c>
      <c r="C1123" s="338">
        <v>0</v>
      </c>
      <c r="D1123" s="271" t="str">
        <f t="shared" si="25"/>
        <v/>
      </c>
    </row>
    <row r="1124" ht="36" customHeight="1" spans="1:4">
      <c r="A1124" s="233" t="s">
        <v>85</v>
      </c>
      <c r="B1124" s="338">
        <v>10</v>
      </c>
      <c r="C1124" s="338"/>
      <c r="D1124" s="271">
        <f t="shared" ref="D1124:D1142" si="26">IF(B1124&gt;0,C1124/B1124-1,IF(B1124&lt;0,-(C1124/B1124-1),""))</f>
        <v>-1</v>
      </c>
    </row>
    <row r="1125" ht="36" customHeight="1" spans="1:4">
      <c r="A1125" s="233" t="s">
        <v>86</v>
      </c>
      <c r="B1125" s="338">
        <v>0</v>
      </c>
      <c r="C1125" s="338">
        <v>0</v>
      </c>
      <c r="D1125" s="271" t="str">
        <f t="shared" si="26"/>
        <v/>
      </c>
    </row>
    <row r="1126" ht="36" customHeight="1" spans="1:4">
      <c r="A1126" s="233" t="s">
        <v>907</v>
      </c>
      <c r="B1126" s="338">
        <v>0</v>
      </c>
      <c r="C1126" s="338">
        <v>0</v>
      </c>
      <c r="D1126" s="271" t="str">
        <f t="shared" si="26"/>
        <v/>
      </c>
    </row>
    <row r="1127" ht="36" customHeight="1" spans="1:4">
      <c r="A1127" s="233" t="s">
        <v>93</v>
      </c>
      <c r="B1127" s="338">
        <v>0</v>
      </c>
      <c r="C1127" s="338">
        <v>0</v>
      </c>
      <c r="D1127" s="271" t="str">
        <f t="shared" si="26"/>
        <v/>
      </c>
    </row>
    <row r="1128" ht="36" customHeight="1" spans="1:4">
      <c r="A1128" s="233" t="s">
        <v>908</v>
      </c>
      <c r="B1128" s="338">
        <v>0</v>
      </c>
      <c r="C1128" s="338">
        <v>0</v>
      </c>
      <c r="D1128" s="271" t="str">
        <f t="shared" si="26"/>
        <v/>
      </c>
    </row>
    <row r="1129" ht="36" customHeight="1" spans="1:4">
      <c r="A1129" s="347" t="s">
        <v>909</v>
      </c>
      <c r="B1129" s="237"/>
      <c r="C1129" s="237"/>
      <c r="D1129" s="271" t="str">
        <f t="shared" si="26"/>
        <v/>
      </c>
    </row>
    <row r="1130" ht="36" customHeight="1" spans="1:4">
      <c r="A1130" s="348" t="s">
        <v>910</v>
      </c>
      <c r="B1130" s="234">
        <v>0</v>
      </c>
      <c r="C1130" s="234">
        <v>0</v>
      </c>
      <c r="D1130" s="271" t="str">
        <f t="shared" si="26"/>
        <v/>
      </c>
    </row>
    <row r="1131" ht="36" customHeight="1" spans="1:4">
      <c r="A1131" s="348" t="s">
        <v>911</v>
      </c>
      <c r="B1131" s="234">
        <v>0</v>
      </c>
      <c r="C1131" s="234">
        <v>0</v>
      </c>
      <c r="D1131" s="271" t="str">
        <f t="shared" si="26"/>
        <v/>
      </c>
    </row>
    <row r="1132" ht="36" customHeight="1" spans="1:4">
      <c r="A1132" s="348" t="s">
        <v>912</v>
      </c>
      <c r="B1132" s="234">
        <v>0</v>
      </c>
      <c r="C1132" s="234">
        <v>0</v>
      </c>
      <c r="D1132" s="271" t="str">
        <f t="shared" si="26"/>
        <v/>
      </c>
    </row>
    <row r="1133" ht="36" customHeight="1" spans="1:4">
      <c r="A1133" s="348" t="s">
        <v>913</v>
      </c>
      <c r="B1133" s="234">
        <v>0</v>
      </c>
      <c r="C1133" s="234">
        <v>0</v>
      </c>
      <c r="D1133" s="271" t="str">
        <f t="shared" si="26"/>
        <v/>
      </c>
    </row>
    <row r="1134" ht="36" customHeight="1" spans="1:4">
      <c r="A1134" s="348" t="s">
        <v>914</v>
      </c>
      <c r="B1134" s="234">
        <v>0</v>
      </c>
      <c r="C1134" s="234">
        <v>0</v>
      </c>
      <c r="D1134" s="271" t="str">
        <f t="shared" si="26"/>
        <v/>
      </c>
    </row>
    <row r="1135" ht="36" customHeight="1" spans="1:4">
      <c r="A1135" s="348" t="s">
        <v>915</v>
      </c>
      <c r="B1135" s="234">
        <v>0</v>
      </c>
      <c r="C1135" s="234">
        <v>0</v>
      </c>
      <c r="D1135" s="271" t="str">
        <f t="shared" si="26"/>
        <v/>
      </c>
    </row>
    <row r="1136" ht="36" customHeight="1" spans="1:4">
      <c r="A1136" s="348" t="s">
        <v>916</v>
      </c>
      <c r="B1136" s="234">
        <v>0</v>
      </c>
      <c r="C1136" s="234">
        <v>0</v>
      </c>
      <c r="D1136" s="271" t="str">
        <f t="shared" si="26"/>
        <v/>
      </c>
    </row>
    <row r="1137" ht="36" customHeight="1" spans="1:4">
      <c r="A1137" s="348" t="s">
        <v>917</v>
      </c>
      <c r="B1137" s="234">
        <v>0</v>
      </c>
      <c r="C1137" s="234">
        <v>0</v>
      </c>
      <c r="D1137" s="271" t="str">
        <f t="shared" si="26"/>
        <v/>
      </c>
    </row>
    <row r="1138" ht="36" customHeight="1" spans="1:4">
      <c r="A1138" s="348" t="s">
        <v>918</v>
      </c>
      <c r="B1138" s="234"/>
      <c r="C1138" s="234"/>
      <c r="D1138" s="271" t="str">
        <f t="shared" si="26"/>
        <v/>
      </c>
    </row>
    <row r="1139" ht="36" customHeight="1" spans="1:4">
      <c r="A1139" s="230" t="s">
        <v>919</v>
      </c>
      <c r="B1139" s="237"/>
      <c r="C1139" s="237"/>
      <c r="D1139" s="271" t="str">
        <f t="shared" si="26"/>
        <v/>
      </c>
    </row>
    <row r="1140" ht="36" customHeight="1" spans="1:4">
      <c r="A1140" s="233" t="s">
        <v>920</v>
      </c>
      <c r="B1140" s="234">
        <v>0</v>
      </c>
      <c r="C1140" s="234">
        <v>0</v>
      </c>
      <c r="D1140" s="271" t="str">
        <f t="shared" si="26"/>
        <v/>
      </c>
    </row>
    <row r="1141" ht="36" customHeight="1" spans="1:4">
      <c r="A1141" s="233" t="s">
        <v>921</v>
      </c>
      <c r="B1141" s="234">
        <v>0</v>
      </c>
      <c r="C1141" s="234">
        <v>0</v>
      </c>
      <c r="D1141" s="271" t="str">
        <f t="shared" si="26"/>
        <v/>
      </c>
    </row>
    <row r="1142" ht="36" customHeight="1" spans="1:4">
      <c r="A1142" s="233" t="s">
        <v>922</v>
      </c>
      <c r="B1142" s="234"/>
      <c r="C1142" s="234"/>
      <c r="D1142" s="271" t="str">
        <f t="shared" si="26"/>
        <v/>
      </c>
    </row>
    <row r="1143" ht="36" customHeight="1" spans="1:4">
      <c r="A1143" s="233" t="s">
        <v>923</v>
      </c>
      <c r="B1143" s="234">
        <v>0</v>
      </c>
      <c r="C1143" s="234">
        <v>0</v>
      </c>
      <c r="D1143" s="271" t="str">
        <f t="shared" ref="D1143:D1174" si="27">IF(B1143&gt;0,C1143/B1143-1,IF(B1143&lt;0,-(C1143/B1143-1),""))</f>
        <v/>
      </c>
    </row>
    <row r="1144" ht="36" customHeight="1" spans="1:4">
      <c r="A1144" s="233" t="s">
        <v>924</v>
      </c>
      <c r="B1144" s="234"/>
      <c r="C1144" s="234"/>
      <c r="D1144" s="271" t="str">
        <f t="shared" si="27"/>
        <v/>
      </c>
    </row>
    <row r="1145" ht="36" customHeight="1" spans="1:4">
      <c r="A1145" s="230" t="s">
        <v>925</v>
      </c>
      <c r="B1145" s="237">
        <f>SUM(B1146:B1147)</f>
        <v>0</v>
      </c>
      <c r="C1145" s="237">
        <f>SUM(C1146:C1147)</f>
        <v>0</v>
      </c>
      <c r="D1145" s="271" t="str">
        <f t="shared" si="27"/>
        <v/>
      </c>
    </row>
    <row r="1146" ht="36" customHeight="1" spans="1:4">
      <c r="A1146" s="233" t="s">
        <v>926</v>
      </c>
      <c r="B1146" s="234">
        <v>0</v>
      </c>
      <c r="C1146" s="234">
        <v>0</v>
      </c>
      <c r="D1146" s="271" t="str">
        <f t="shared" si="27"/>
        <v/>
      </c>
    </row>
    <row r="1147" ht="36" customHeight="1" spans="1:4">
      <c r="A1147" s="233" t="s">
        <v>924</v>
      </c>
      <c r="B1147" s="234"/>
      <c r="C1147" s="234"/>
      <c r="D1147" s="271" t="str">
        <f t="shared" si="27"/>
        <v/>
      </c>
    </row>
    <row r="1148" ht="36" customHeight="1" spans="1:4">
      <c r="A1148" s="339" t="s">
        <v>223</v>
      </c>
      <c r="B1148" s="237"/>
      <c r="C1148" s="237"/>
      <c r="D1148" s="271" t="str">
        <f t="shared" si="27"/>
        <v/>
      </c>
    </row>
    <row r="1149" ht="36" customHeight="1" spans="1:4">
      <c r="A1149" s="230" t="s">
        <v>59</v>
      </c>
      <c r="B1149" s="237">
        <f>SUM(B1150:B1158)</f>
        <v>0</v>
      </c>
      <c r="C1149" s="237">
        <f>SUM(C1150:C1158)</f>
        <v>0</v>
      </c>
      <c r="D1149" s="271" t="str">
        <f t="shared" si="27"/>
        <v/>
      </c>
    </row>
    <row r="1150" ht="36" customHeight="1" spans="1:4">
      <c r="A1150" s="230" t="s">
        <v>927</v>
      </c>
      <c r="B1150" s="338">
        <v>0</v>
      </c>
      <c r="C1150" s="338">
        <v>0</v>
      </c>
      <c r="D1150" s="271" t="str">
        <f t="shared" si="27"/>
        <v/>
      </c>
    </row>
    <row r="1151" ht="36" customHeight="1" spans="1:4">
      <c r="A1151" s="230" t="s">
        <v>928</v>
      </c>
      <c r="B1151" s="338">
        <v>0</v>
      </c>
      <c r="C1151" s="338">
        <v>0</v>
      </c>
      <c r="D1151" s="271" t="str">
        <f t="shared" si="27"/>
        <v/>
      </c>
    </row>
    <row r="1152" ht="36" customHeight="1" spans="1:4">
      <c r="A1152" s="230" t="s">
        <v>929</v>
      </c>
      <c r="B1152" s="338">
        <v>0</v>
      </c>
      <c r="C1152" s="338">
        <v>0</v>
      </c>
      <c r="D1152" s="271" t="str">
        <f t="shared" si="27"/>
        <v/>
      </c>
    </row>
    <row r="1153" ht="36" customHeight="1" spans="1:4">
      <c r="A1153" s="230" t="s">
        <v>930</v>
      </c>
      <c r="B1153" s="338">
        <v>0</v>
      </c>
      <c r="C1153" s="338">
        <v>0</v>
      </c>
      <c r="D1153" s="271" t="str">
        <f t="shared" si="27"/>
        <v/>
      </c>
    </row>
    <row r="1154" ht="36" customHeight="1" spans="1:4">
      <c r="A1154" s="230" t="s">
        <v>931</v>
      </c>
      <c r="B1154" s="338">
        <v>0</v>
      </c>
      <c r="C1154" s="338">
        <v>0</v>
      </c>
      <c r="D1154" s="271" t="str">
        <f t="shared" si="27"/>
        <v/>
      </c>
    </row>
    <row r="1155" ht="36" customHeight="1" spans="1:4">
      <c r="A1155" s="230" t="s">
        <v>932</v>
      </c>
      <c r="B1155" s="338">
        <v>0</v>
      </c>
      <c r="C1155" s="338">
        <v>0</v>
      </c>
      <c r="D1155" s="271" t="str">
        <f t="shared" si="27"/>
        <v/>
      </c>
    </row>
    <row r="1156" ht="36" customHeight="1" spans="1:4">
      <c r="A1156" s="230" t="s">
        <v>933</v>
      </c>
      <c r="B1156" s="338">
        <v>0</v>
      </c>
      <c r="C1156" s="338">
        <v>0</v>
      </c>
      <c r="D1156" s="271" t="str">
        <f t="shared" si="27"/>
        <v/>
      </c>
    </row>
    <row r="1157" ht="36" customHeight="1" spans="1:4">
      <c r="A1157" s="230" t="s">
        <v>934</v>
      </c>
      <c r="B1157" s="338">
        <v>0</v>
      </c>
      <c r="C1157" s="338">
        <v>0</v>
      </c>
      <c r="D1157" s="271" t="str">
        <f t="shared" si="27"/>
        <v/>
      </c>
    </row>
    <row r="1158" ht="36" customHeight="1" spans="1:4">
      <c r="A1158" s="230" t="s">
        <v>935</v>
      </c>
      <c r="B1158" s="338">
        <v>0</v>
      </c>
      <c r="C1158" s="338">
        <v>0</v>
      </c>
      <c r="D1158" s="271" t="str">
        <f t="shared" si="27"/>
        <v/>
      </c>
    </row>
    <row r="1159" ht="36" customHeight="1" spans="1:4">
      <c r="A1159" s="230" t="s">
        <v>60</v>
      </c>
      <c r="B1159" s="237">
        <f>SUM(B1160,B1187,B1202)</f>
        <v>1170</v>
      </c>
      <c r="C1159" s="237">
        <f>SUM(C1160,C1187,C1202)</f>
        <v>3885</v>
      </c>
      <c r="D1159" s="271">
        <f t="shared" si="27"/>
        <v>2.321</v>
      </c>
    </row>
    <row r="1160" ht="36" customHeight="1" spans="1:4">
      <c r="A1160" s="230" t="s">
        <v>936</v>
      </c>
      <c r="B1160" s="237">
        <f>SUM(B1161:B1186)</f>
        <v>1120</v>
      </c>
      <c r="C1160" s="237">
        <f>SUM(C1161:C1186)</f>
        <v>3800</v>
      </c>
      <c r="D1160" s="271">
        <f t="shared" si="27"/>
        <v>2.393</v>
      </c>
    </row>
    <row r="1161" ht="36" customHeight="1" spans="1:4">
      <c r="A1161" s="233" t="s">
        <v>84</v>
      </c>
      <c r="B1161" s="338">
        <v>880</v>
      </c>
      <c r="C1161" s="338">
        <v>797</v>
      </c>
      <c r="D1161" s="271">
        <f t="shared" si="27"/>
        <v>-0.094</v>
      </c>
    </row>
    <row r="1162" ht="36" customHeight="1" spans="1:4">
      <c r="A1162" s="233" t="s">
        <v>85</v>
      </c>
      <c r="B1162" s="338">
        <v>180</v>
      </c>
      <c r="C1162" s="338">
        <v>40</v>
      </c>
      <c r="D1162" s="271">
        <f t="shared" si="27"/>
        <v>-0.778</v>
      </c>
    </row>
    <row r="1163" ht="36" customHeight="1" spans="1:4">
      <c r="A1163" s="233" t="s">
        <v>86</v>
      </c>
      <c r="B1163" s="338">
        <v>0</v>
      </c>
      <c r="C1163" s="338">
        <v>0</v>
      </c>
      <c r="D1163" s="271" t="str">
        <f t="shared" si="27"/>
        <v/>
      </c>
    </row>
    <row r="1164" ht="36" customHeight="1" spans="1:4">
      <c r="A1164" s="233" t="s">
        <v>937</v>
      </c>
      <c r="B1164" s="338">
        <v>50</v>
      </c>
      <c r="C1164" s="338">
        <v>275</v>
      </c>
      <c r="D1164" s="271">
        <f t="shared" si="27"/>
        <v>4.5</v>
      </c>
    </row>
    <row r="1165" ht="36" customHeight="1" spans="1:4">
      <c r="A1165" s="233" t="s">
        <v>938</v>
      </c>
      <c r="B1165" s="338">
        <v>10</v>
      </c>
      <c r="C1165" s="338">
        <v>2686</v>
      </c>
      <c r="D1165" s="271">
        <f t="shared" si="27"/>
        <v>267.6</v>
      </c>
    </row>
    <row r="1166" ht="36" customHeight="1" spans="1:4">
      <c r="A1166" s="233" t="s">
        <v>939</v>
      </c>
      <c r="B1166" s="338">
        <v>0</v>
      </c>
      <c r="C1166" s="338">
        <v>0</v>
      </c>
      <c r="D1166" s="271" t="str">
        <f t="shared" si="27"/>
        <v/>
      </c>
    </row>
    <row r="1167" ht="36" customHeight="1" spans="1:4">
      <c r="A1167" s="233" t="s">
        <v>940</v>
      </c>
      <c r="B1167" s="338">
        <v>0</v>
      </c>
      <c r="C1167" s="338">
        <v>0</v>
      </c>
      <c r="D1167" s="271" t="str">
        <f t="shared" si="27"/>
        <v/>
      </c>
    </row>
    <row r="1168" ht="36" customHeight="1" spans="1:4">
      <c r="A1168" s="233" t="s">
        <v>941</v>
      </c>
      <c r="B1168" s="338">
        <v>0</v>
      </c>
      <c r="C1168" s="338">
        <v>2</v>
      </c>
      <c r="D1168" s="271" t="str">
        <f t="shared" si="27"/>
        <v/>
      </c>
    </row>
    <row r="1169" ht="36" customHeight="1" spans="1:4">
      <c r="A1169" s="233" t="s">
        <v>942</v>
      </c>
      <c r="B1169" s="338">
        <v>0</v>
      </c>
      <c r="C1169" s="338">
        <v>0</v>
      </c>
      <c r="D1169" s="271" t="str">
        <f t="shared" si="27"/>
        <v/>
      </c>
    </row>
    <row r="1170" ht="36" customHeight="1" spans="1:4">
      <c r="A1170" s="233" t="s">
        <v>943</v>
      </c>
      <c r="B1170" s="338">
        <v>0</v>
      </c>
      <c r="C1170" s="338">
        <v>0</v>
      </c>
      <c r="D1170" s="271" t="str">
        <f t="shared" si="27"/>
        <v/>
      </c>
    </row>
    <row r="1171" ht="36" customHeight="1" spans="1:4">
      <c r="A1171" s="233" t="s">
        <v>944</v>
      </c>
      <c r="B1171" s="338">
        <v>0</v>
      </c>
      <c r="C1171" s="338">
        <v>0</v>
      </c>
      <c r="D1171" s="271" t="str">
        <f t="shared" si="27"/>
        <v/>
      </c>
    </row>
    <row r="1172" ht="36" customHeight="1" spans="1:4">
      <c r="A1172" s="233" t="s">
        <v>945</v>
      </c>
      <c r="B1172" s="338">
        <v>0</v>
      </c>
      <c r="C1172" s="338">
        <v>0</v>
      </c>
      <c r="D1172" s="271" t="str">
        <f t="shared" si="27"/>
        <v/>
      </c>
    </row>
    <row r="1173" ht="36" customHeight="1" spans="1:4">
      <c r="A1173" s="233" t="s">
        <v>946</v>
      </c>
      <c r="B1173" s="338">
        <v>0</v>
      </c>
      <c r="C1173" s="338">
        <v>0</v>
      </c>
      <c r="D1173" s="271" t="str">
        <f t="shared" si="27"/>
        <v/>
      </c>
    </row>
    <row r="1174" ht="36" customHeight="1" spans="1:4">
      <c r="A1174" s="233" t="s">
        <v>947</v>
      </c>
      <c r="B1174" s="338">
        <v>0</v>
      </c>
      <c r="C1174" s="338">
        <v>0</v>
      </c>
      <c r="D1174" s="271" t="str">
        <f t="shared" si="27"/>
        <v/>
      </c>
    </row>
    <row r="1175" ht="36" customHeight="1" spans="1:4">
      <c r="A1175" s="233" t="s">
        <v>948</v>
      </c>
      <c r="B1175" s="338">
        <v>0</v>
      </c>
      <c r="C1175" s="338">
        <v>0</v>
      </c>
      <c r="D1175" s="271" t="str">
        <f t="shared" ref="D1175:D1201" si="28">IF(B1175&gt;0,C1175/B1175-1,IF(B1175&lt;0,-(C1175/B1175-1),""))</f>
        <v/>
      </c>
    </row>
    <row r="1176" ht="36" customHeight="1" spans="1:4">
      <c r="A1176" s="233" t="s">
        <v>949</v>
      </c>
      <c r="B1176" s="338">
        <v>0</v>
      </c>
      <c r="C1176" s="338">
        <v>0</v>
      </c>
      <c r="D1176" s="271" t="str">
        <f t="shared" si="28"/>
        <v/>
      </c>
    </row>
    <row r="1177" ht="36" customHeight="1" spans="1:4">
      <c r="A1177" s="233" t="s">
        <v>950</v>
      </c>
      <c r="B1177" s="338">
        <v>0</v>
      </c>
      <c r="C1177" s="338">
        <v>0</v>
      </c>
      <c r="D1177" s="271" t="str">
        <f t="shared" si="28"/>
        <v/>
      </c>
    </row>
    <row r="1178" ht="36" customHeight="1" spans="1:4">
      <c r="A1178" s="233" t="s">
        <v>951</v>
      </c>
      <c r="B1178" s="338">
        <v>0</v>
      </c>
      <c r="C1178" s="338">
        <v>0</v>
      </c>
      <c r="D1178" s="271" t="str">
        <f t="shared" si="28"/>
        <v/>
      </c>
    </row>
    <row r="1179" ht="36" customHeight="1" spans="1:4">
      <c r="A1179" s="233" t="s">
        <v>952</v>
      </c>
      <c r="B1179" s="338">
        <v>0</v>
      </c>
      <c r="C1179" s="338">
        <v>0</v>
      </c>
      <c r="D1179" s="271" t="str">
        <f t="shared" si="28"/>
        <v/>
      </c>
    </row>
    <row r="1180" ht="36" customHeight="1" spans="1:4">
      <c r="A1180" s="233" t="s">
        <v>953</v>
      </c>
      <c r="B1180" s="338">
        <v>0</v>
      </c>
      <c r="C1180" s="338">
        <v>0</v>
      </c>
      <c r="D1180" s="271" t="str">
        <f t="shared" si="28"/>
        <v/>
      </c>
    </row>
    <row r="1181" ht="36" customHeight="1" spans="1:4">
      <c r="A1181" s="233" t="s">
        <v>954</v>
      </c>
      <c r="B1181" s="338">
        <v>0</v>
      </c>
      <c r="C1181" s="338">
        <v>0</v>
      </c>
      <c r="D1181" s="271" t="str">
        <f t="shared" si="28"/>
        <v/>
      </c>
    </row>
    <row r="1182" ht="36" customHeight="1" spans="1:4">
      <c r="A1182" s="233" t="s">
        <v>955</v>
      </c>
      <c r="B1182" s="338">
        <v>0</v>
      </c>
      <c r="C1182" s="338">
        <v>0</v>
      </c>
      <c r="D1182" s="271" t="str">
        <f t="shared" si="28"/>
        <v/>
      </c>
    </row>
    <row r="1183" ht="36" customHeight="1" spans="1:4">
      <c r="A1183" s="233" t="s">
        <v>956</v>
      </c>
      <c r="B1183" s="338">
        <v>0</v>
      </c>
      <c r="C1183" s="338">
        <v>0</v>
      </c>
      <c r="D1183" s="271" t="str">
        <f t="shared" si="28"/>
        <v/>
      </c>
    </row>
    <row r="1184" ht="36" customHeight="1" spans="1:4">
      <c r="A1184" s="233" t="s">
        <v>957</v>
      </c>
      <c r="B1184" s="338">
        <v>0</v>
      </c>
      <c r="C1184" s="338">
        <v>0</v>
      </c>
      <c r="D1184" s="271" t="str">
        <f t="shared" si="28"/>
        <v/>
      </c>
    </row>
    <row r="1185" ht="36" customHeight="1" spans="1:4">
      <c r="A1185" s="233" t="s">
        <v>93</v>
      </c>
      <c r="B1185" s="338">
        <v>0</v>
      </c>
      <c r="C1185" s="338">
        <v>0</v>
      </c>
      <c r="D1185" s="271" t="str">
        <f t="shared" si="28"/>
        <v/>
      </c>
    </row>
    <row r="1186" ht="36" customHeight="1" spans="1:4">
      <c r="A1186" s="233" t="s">
        <v>958</v>
      </c>
      <c r="B1186" s="338">
        <v>0</v>
      </c>
      <c r="C1186" s="338">
        <v>0</v>
      </c>
      <c r="D1186" s="271" t="str">
        <f t="shared" si="28"/>
        <v/>
      </c>
    </row>
    <row r="1187" ht="36" customHeight="1" spans="1:4">
      <c r="A1187" s="230" t="s">
        <v>959</v>
      </c>
      <c r="B1187" s="237">
        <f>SUM(B1188:B1201)</f>
        <v>50</v>
      </c>
      <c r="C1187" s="237">
        <f>SUM(C1188:C1201)</f>
        <v>45</v>
      </c>
      <c r="D1187" s="271">
        <f t="shared" si="28"/>
        <v>-0.1</v>
      </c>
    </row>
    <row r="1188" ht="36" customHeight="1" spans="1:4">
      <c r="A1188" s="233" t="s">
        <v>84</v>
      </c>
      <c r="B1188" s="338">
        <v>0</v>
      </c>
      <c r="C1188" s="338">
        <v>0</v>
      </c>
      <c r="D1188" s="271" t="str">
        <f t="shared" si="28"/>
        <v/>
      </c>
    </row>
    <row r="1189" ht="36" customHeight="1" spans="1:4">
      <c r="A1189" s="233" t="s">
        <v>85</v>
      </c>
      <c r="B1189" s="338">
        <v>50</v>
      </c>
      <c r="C1189" s="338">
        <v>45</v>
      </c>
      <c r="D1189" s="271">
        <f t="shared" si="28"/>
        <v>-0.1</v>
      </c>
    </row>
    <row r="1190" ht="36" customHeight="1" spans="1:4">
      <c r="A1190" s="233" t="s">
        <v>86</v>
      </c>
      <c r="B1190" s="338">
        <v>0</v>
      </c>
      <c r="C1190" s="338">
        <v>0</v>
      </c>
      <c r="D1190" s="271" t="str">
        <f t="shared" si="28"/>
        <v/>
      </c>
    </row>
    <row r="1191" ht="36" customHeight="1" spans="1:4">
      <c r="A1191" s="233" t="s">
        <v>960</v>
      </c>
      <c r="B1191" s="338">
        <v>0</v>
      </c>
      <c r="C1191" s="338">
        <v>0</v>
      </c>
      <c r="D1191" s="271" t="str">
        <f t="shared" si="28"/>
        <v/>
      </c>
    </row>
    <row r="1192" ht="36" customHeight="1" spans="1:4">
      <c r="A1192" s="233" t="s">
        <v>961</v>
      </c>
      <c r="B1192" s="338">
        <v>0</v>
      </c>
      <c r="C1192" s="338">
        <v>0</v>
      </c>
      <c r="D1192" s="271" t="str">
        <f t="shared" si="28"/>
        <v/>
      </c>
    </row>
    <row r="1193" ht="36" customHeight="1" spans="1:4">
      <c r="A1193" s="233" t="s">
        <v>962</v>
      </c>
      <c r="B1193" s="338">
        <v>0</v>
      </c>
      <c r="C1193" s="338">
        <v>0</v>
      </c>
      <c r="D1193" s="271" t="str">
        <f t="shared" si="28"/>
        <v/>
      </c>
    </row>
    <row r="1194" ht="36" customHeight="1" spans="1:4">
      <c r="A1194" s="233" t="s">
        <v>963</v>
      </c>
      <c r="B1194" s="338">
        <v>0</v>
      </c>
      <c r="C1194" s="338">
        <v>0</v>
      </c>
      <c r="D1194" s="271" t="str">
        <f t="shared" si="28"/>
        <v/>
      </c>
    </row>
    <row r="1195" ht="36" customHeight="1" spans="1:4">
      <c r="A1195" s="233" t="s">
        <v>964</v>
      </c>
      <c r="B1195" s="338">
        <v>0</v>
      </c>
      <c r="C1195" s="338">
        <v>0</v>
      </c>
      <c r="D1195" s="271" t="str">
        <f t="shared" si="28"/>
        <v/>
      </c>
    </row>
    <row r="1196" ht="36" customHeight="1" spans="1:4">
      <c r="A1196" s="233" t="s">
        <v>965</v>
      </c>
      <c r="B1196" s="338">
        <v>0</v>
      </c>
      <c r="C1196" s="338">
        <v>0</v>
      </c>
      <c r="D1196" s="271" t="str">
        <f t="shared" si="28"/>
        <v/>
      </c>
    </row>
    <row r="1197" ht="36" customHeight="1" spans="1:4">
      <c r="A1197" s="233" t="s">
        <v>966</v>
      </c>
      <c r="B1197" s="338">
        <v>0</v>
      </c>
      <c r="C1197" s="338">
        <v>0</v>
      </c>
      <c r="D1197" s="271" t="str">
        <f t="shared" si="28"/>
        <v/>
      </c>
    </row>
    <row r="1198" ht="36" customHeight="1" spans="1:4">
      <c r="A1198" s="233" t="s">
        <v>967</v>
      </c>
      <c r="B1198" s="338">
        <v>0</v>
      </c>
      <c r="C1198" s="338">
        <v>0</v>
      </c>
      <c r="D1198" s="271" t="str">
        <f t="shared" si="28"/>
        <v/>
      </c>
    </row>
    <row r="1199" ht="36" customHeight="1" spans="1:4">
      <c r="A1199" s="233" t="s">
        <v>968</v>
      </c>
      <c r="B1199" s="338">
        <v>0</v>
      </c>
      <c r="C1199" s="338">
        <v>0</v>
      </c>
      <c r="D1199" s="271" t="str">
        <f t="shared" si="28"/>
        <v/>
      </c>
    </row>
    <row r="1200" ht="36" customHeight="1" spans="1:4">
      <c r="A1200" s="233" t="s">
        <v>969</v>
      </c>
      <c r="B1200" s="338">
        <v>0</v>
      </c>
      <c r="C1200" s="338">
        <v>0</v>
      </c>
      <c r="D1200" s="271" t="str">
        <f t="shared" si="28"/>
        <v/>
      </c>
    </row>
    <row r="1201" ht="36" customHeight="1" spans="1:4">
      <c r="A1201" s="233" t="s">
        <v>970</v>
      </c>
      <c r="B1201" s="338">
        <v>0</v>
      </c>
      <c r="C1201" s="338">
        <v>0</v>
      </c>
      <c r="D1201" s="271" t="str">
        <f t="shared" si="28"/>
        <v/>
      </c>
    </row>
    <row r="1202" ht="36" customHeight="1" spans="1:4">
      <c r="A1202" s="230" t="s">
        <v>971</v>
      </c>
      <c r="B1202" s="237">
        <f>SUM(B1203)</f>
        <v>0</v>
      </c>
      <c r="C1202" s="237">
        <f>SUM(C1203)</f>
        <v>40</v>
      </c>
      <c r="D1202" s="271" t="str">
        <f t="shared" ref="D1202:D1233" si="29">IF(B1202&gt;0,C1202/B1202-1,IF(B1202&lt;0,-(C1202/B1202-1),""))</f>
        <v/>
      </c>
    </row>
    <row r="1203" ht="36" customHeight="1" spans="1:4">
      <c r="A1203" s="233" t="s">
        <v>972</v>
      </c>
      <c r="B1203" s="234">
        <v>0</v>
      </c>
      <c r="C1203" s="234">
        <v>40</v>
      </c>
      <c r="D1203" s="271" t="str">
        <f t="shared" si="29"/>
        <v/>
      </c>
    </row>
    <row r="1204" ht="36" customHeight="1" spans="1:4">
      <c r="A1204" s="339" t="s">
        <v>223</v>
      </c>
      <c r="B1204" s="340"/>
      <c r="C1204" s="340"/>
      <c r="D1204" s="271" t="str">
        <f t="shared" si="29"/>
        <v/>
      </c>
    </row>
    <row r="1205" ht="36" customHeight="1" spans="1:4">
      <c r="A1205" s="230" t="s">
        <v>61</v>
      </c>
      <c r="B1205" s="237">
        <f>SUM(B1206,B1217,B1221,)</f>
        <v>5661</v>
      </c>
      <c r="C1205" s="237">
        <f>SUM(C1206,C1217,C1221,)</f>
        <v>6232</v>
      </c>
      <c r="D1205" s="271">
        <f t="shared" si="29"/>
        <v>0.101</v>
      </c>
    </row>
    <row r="1206" ht="36" customHeight="1" spans="1:4">
      <c r="A1206" s="230" t="s">
        <v>973</v>
      </c>
      <c r="B1206" s="237">
        <f>SUM(B1207:B1216)</f>
        <v>855</v>
      </c>
      <c r="C1206" s="237">
        <f>SUM(C1207:C1216)</f>
        <v>790</v>
      </c>
      <c r="D1206" s="271">
        <f t="shared" si="29"/>
        <v>-0.076</v>
      </c>
    </row>
    <row r="1207" ht="36" customHeight="1" spans="1:4">
      <c r="A1207" s="233" t="s">
        <v>974</v>
      </c>
      <c r="B1207" s="338">
        <v>0</v>
      </c>
      <c r="C1207" s="338">
        <v>0</v>
      </c>
      <c r="D1207" s="271" t="str">
        <f t="shared" si="29"/>
        <v/>
      </c>
    </row>
    <row r="1208" ht="36" customHeight="1" spans="1:4">
      <c r="A1208" s="233" t="s">
        <v>975</v>
      </c>
      <c r="B1208" s="338">
        <v>0</v>
      </c>
      <c r="C1208" s="338">
        <v>0</v>
      </c>
      <c r="D1208" s="271" t="str">
        <f t="shared" si="29"/>
        <v/>
      </c>
    </row>
    <row r="1209" ht="36" customHeight="1" spans="1:4">
      <c r="A1209" s="233" t="s">
        <v>976</v>
      </c>
      <c r="B1209" s="338">
        <v>20</v>
      </c>
      <c r="C1209" s="338"/>
      <c r="D1209" s="271">
        <f t="shared" si="29"/>
        <v>-1</v>
      </c>
    </row>
    <row r="1210" ht="36" customHeight="1" spans="1:4">
      <c r="A1210" s="233" t="s">
        <v>977</v>
      </c>
      <c r="B1210" s="338">
        <v>0</v>
      </c>
      <c r="C1210" s="338">
        <v>0</v>
      </c>
      <c r="D1210" s="271" t="str">
        <f t="shared" si="29"/>
        <v/>
      </c>
    </row>
    <row r="1211" ht="36" customHeight="1" spans="1:4">
      <c r="A1211" s="233" t="s">
        <v>978</v>
      </c>
      <c r="B1211" s="338">
        <v>420</v>
      </c>
      <c r="C1211" s="338">
        <v>250</v>
      </c>
      <c r="D1211" s="271">
        <f t="shared" si="29"/>
        <v>-0.405</v>
      </c>
    </row>
    <row r="1212" ht="36" customHeight="1" spans="1:4">
      <c r="A1212" s="233" t="s">
        <v>979</v>
      </c>
      <c r="B1212" s="338">
        <v>0</v>
      </c>
      <c r="C1212" s="338">
        <v>10</v>
      </c>
      <c r="D1212" s="271" t="str">
        <f t="shared" si="29"/>
        <v/>
      </c>
    </row>
    <row r="1213" ht="36" customHeight="1" spans="1:4">
      <c r="A1213" s="233" t="s">
        <v>980</v>
      </c>
      <c r="B1213" s="338">
        <v>0</v>
      </c>
      <c r="C1213" s="338">
        <v>0</v>
      </c>
      <c r="D1213" s="271" t="str">
        <f t="shared" si="29"/>
        <v/>
      </c>
    </row>
    <row r="1214" ht="36" customHeight="1" spans="1:4">
      <c r="A1214" s="233" t="s">
        <v>981</v>
      </c>
      <c r="B1214" s="338">
        <v>400</v>
      </c>
      <c r="C1214" s="338">
        <v>280</v>
      </c>
      <c r="D1214" s="271">
        <f t="shared" si="29"/>
        <v>-0.3</v>
      </c>
    </row>
    <row r="1215" ht="36" customHeight="1" spans="1:4">
      <c r="A1215" s="233" t="s">
        <v>982</v>
      </c>
      <c r="B1215" s="338">
        <v>0</v>
      </c>
      <c r="C1215" s="338">
        <v>0</v>
      </c>
      <c r="D1215" s="271" t="str">
        <f t="shared" si="29"/>
        <v/>
      </c>
    </row>
    <row r="1216" ht="36" customHeight="1" spans="1:4">
      <c r="A1216" s="233" t="s">
        <v>983</v>
      </c>
      <c r="B1216" s="338">
        <v>15</v>
      </c>
      <c r="C1216" s="338">
        <v>250</v>
      </c>
      <c r="D1216" s="271">
        <f t="shared" si="29"/>
        <v>15.667</v>
      </c>
    </row>
    <row r="1217" ht="36" customHeight="1" spans="1:4">
      <c r="A1217" s="230" t="s">
        <v>984</v>
      </c>
      <c r="B1217" s="237">
        <f>SUM(B1218:B1220)</f>
        <v>4806</v>
      </c>
      <c r="C1217" s="237">
        <f>SUM(C1218:C1220)</f>
        <v>5442</v>
      </c>
      <c r="D1217" s="271">
        <f t="shared" si="29"/>
        <v>0.132</v>
      </c>
    </row>
    <row r="1218" ht="36" customHeight="1" spans="1:4">
      <c r="A1218" s="233" t="s">
        <v>985</v>
      </c>
      <c r="B1218" s="338">
        <v>4806</v>
      </c>
      <c r="C1218" s="338">
        <v>5442</v>
      </c>
      <c r="D1218" s="271">
        <f t="shared" si="29"/>
        <v>0.132</v>
      </c>
    </row>
    <row r="1219" ht="36" customHeight="1" spans="1:4">
      <c r="A1219" s="233" t="s">
        <v>986</v>
      </c>
      <c r="B1219" s="338">
        <v>0</v>
      </c>
      <c r="C1219" s="338">
        <v>0</v>
      </c>
      <c r="D1219" s="271" t="str">
        <f t="shared" si="29"/>
        <v/>
      </c>
    </row>
    <row r="1220" ht="36" customHeight="1" spans="1:4">
      <c r="A1220" s="233" t="s">
        <v>987</v>
      </c>
      <c r="B1220" s="338">
        <v>0</v>
      </c>
      <c r="C1220" s="338">
        <v>0</v>
      </c>
      <c r="D1220" s="271" t="str">
        <f t="shared" si="29"/>
        <v/>
      </c>
    </row>
    <row r="1221" ht="36" customHeight="1" spans="1:4">
      <c r="A1221" s="230" t="s">
        <v>988</v>
      </c>
      <c r="B1221" s="237">
        <f>SUM(B1222:B1224)</f>
        <v>0</v>
      </c>
      <c r="C1221" s="237">
        <f>SUM(C1222:C1224)</f>
        <v>0</v>
      </c>
      <c r="D1221" s="271" t="str">
        <f t="shared" si="29"/>
        <v/>
      </c>
    </row>
    <row r="1222" ht="36" customHeight="1" spans="1:4">
      <c r="A1222" s="233" t="s">
        <v>989</v>
      </c>
      <c r="B1222" s="338">
        <v>0</v>
      </c>
      <c r="C1222" s="338">
        <v>0</v>
      </c>
      <c r="D1222" s="271" t="str">
        <f t="shared" si="29"/>
        <v/>
      </c>
    </row>
    <row r="1223" ht="36" customHeight="1" spans="1:4">
      <c r="A1223" s="233" t="s">
        <v>990</v>
      </c>
      <c r="B1223" s="338">
        <v>0</v>
      </c>
      <c r="C1223" s="338">
        <v>0</v>
      </c>
      <c r="D1223" s="271" t="str">
        <f t="shared" si="29"/>
        <v/>
      </c>
    </row>
    <row r="1224" ht="36" customHeight="1" spans="1:4">
      <c r="A1224" s="233" t="s">
        <v>991</v>
      </c>
      <c r="B1224" s="338">
        <v>0</v>
      </c>
      <c r="C1224" s="338">
        <v>0</v>
      </c>
      <c r="D1224" s="271" t="str">
        <f t="shared" si="29"/>
        <v/>
      </c>
    </row>
    <row r="1225" ht="36" customHeight="1" spans="1:4">
      <c r="A1225" s="341" t="s">
        <v>223</v>
      </c>
      <c r="B1225" s="340"/>
      <c r="C1225" s="340"/>
      <c r="D1225" s="271" t="str">
        <f t="shared" si="29"/>
        <v/>
      </c>
    </row>
    <row r="1226" ht="36" customHeight="1" spans="1:4">
      <c r="A1226" s="230" t="s">
        <v>62</v>
      </c>
      <c r="B1226" s="237">
        <f>SUM(B1227,B1245,B1259,B1265,B1271,)</f>
        <v>977</v>
      </c>
      <c r="C1226" s="237">
        <f>SUM(C1227,C1245,C1259,C1265,C1271,)</f>
        <v>220</v>
      </c>
      <c r="D1226" s="271">
        <f t="shared" si="29"/>
        <v>-0.775</v>
      </c>
    </row>
    <row r="1227" ht="36" customHeight="1" spans="1:4">
      <c r="A1227" s="230" t="s">
        <v>992</v>
      </c>
      <c r="B1227" s="237">
        <f>SUM(B1228:B1244)</f>
        <v>322</v>
      </c>
      <c r="C1227" s="237">
        <f>SUM(C1228:C1244)</f>
        <v>220</v>
      </c>
      <c r="D1227" s="271">
        <f t="shared" si="29"/>
        <v>-0.317</v>
      </c>
    </row>
    <row r="1228" ht="36" customHeight="1" spans="1:4">
      <c r="A1228" s="233" t="s">
        <v>84</v>
      </c>
      <c r="B1228" s="338">
        <v>0</v>
      </c>
      <c r="C1228" s="338">
        <v>0</v>
      </c>
      <c r="D1228" s="271" t="str">
        <f t="shared" si="29"/>
        <v/>
      </c>
    </row>
    <row r="1229" ht="36" customHeight="1" spans="1:4">
      <c r="A1229" s="233" t="s">
        <v>85</v>
      </c>
      <c r="B1229" s="338">
        <v>0</v>
      </c>
      <c r="C1229" s="338">
        <v>0</v>
      </c>
      <c r="D1229" s="271" t="str">
        <f t="shared" si="29"/>
        <v/>
      </c>
    </row>
    <row r="1230" ht="36" customHeight="1" spans="1:4">
      <c r="A1230" s="233" t="s">
        <v>86</v>
      </c>
      <c r="B1230" s="338">
        <v>0</v>
      </c>
      <c r="C1230" s="338">
        <v>0</v>
      </c>
      <c r="D1230" s="271" t="str">
        <f t="shared" si="29"/>
        <v/>
      </c>
    </row>
    <row r="1231" ht="36" customHeight="1" spans="1:4">
      <c r="A1231" s="233" t="s">
        <v>993</v>
      </c>
      <c r="B1231" s="338">
        <v>0</v>
      </c>
      <c r="C1231" s="338">
        <v>0</v>
      </c>
      <c r="D1231" s="271" t="str">
        <f t="shared" si="29"/>
        <v/>
      </c>
    </row>
    <row r="1232" ht="36" customHeight="1" spans="1:4">
      <c r="A1232" s="233" t="s">
        <v>994</v>
      </c>
      <c r="B1232" s="338">
        <v>0</v>
      </c>
      <c r="C1232" s="338">
        <v>0</v>
      </c>
      <c r="D1232" s="271" t="str">
        <f t="shared" si="29"/>
        <v/>
      </c>
    </row>
    <row r="1233" ht="36" customHeight="1" spans="1:4">
      <c r="A1233" s="233" t="s">
        <v>995</v>
      </c>
      <c r="B1233" s="338">
        <v>0</v>
      </c>
      <c r="C1233" s="338">
        <v>0</v>
      </c>
      <c r="D1233" s="271" t="str">
        <f t="shared" si="29"/>
        <v/>
      </c>
    </row>
    <row r="1234" ht="36" customHeight="1" spans="1:4">
      <c r="A1234" s="233" t="s">
        <v>996</v>
      </c>
      <c r="B1234" s="338">
        <v>0</v>
      </c>
      <c r="C1234" s="338">
        <v>0</v>
      </c>
      <c r="D1234" s="271" t="str">
        <f t="shared" ref="D1234:D1265" si="30">IF(B1234&gt;0,C1234/B1234-1,IF(B1234&lt;0,-(C1234/B1234-1),""))</f>
        <v/>
      </c>
    </row>
    <row r="1235" ht="36" customHeight="1" spans="1:4">
      <c r="A1235" s="233" t="s">
        <v>997</v>
      </c>
      <c r="B1235" s="338">
        <v>5</v>
      </c>
      <c r="C1235" s="338">
        <v>5</v>
      </c>
      <c r="D1235" s="271">
        <f t="shared" si="30"/>
        <v>0</v>
      </c>
    </row>
    <row r="1236" ht="36" customHeight="1" spans="1:4">
      <c r="A1236" s="233" t="s">
        <v>998</v>
      </c>
      <c r="B1236" s="338">
        <v>0</v>
      </c>
      <c r="C1236" s="338">
        <v>0</v>
      </c>
      <c r="D1236" s="271" t="str">
        <f t="shared" si="30"/>
        <v/>
      </c>
    </row>
    <row r="1237" ht="36" customHeight="1" spans="1:4">
      <c r="A1237" s="233" t="s">
        <v>999</v>
      </c>
      <c r="B1237" s="338">
        <v>0</v>
      </c>
      <c r="C1237" s="338">
        <v>0</v>
      </c>
      <c r="D1237" s="271" t="str">
        <f t="shared" si="30"/>
        <v/>
      </c>
    </row>
    <row r="1238" ht="36" customHeight="1" spans="1:4">
      <c r="A1238" s="233" t="s">
        <v>1000</v>
      </c>
      <c r="B1238" s="338">
        <v>317</v>
      </c>
      <c r="C1238" s="338">
        <v>215</v>
      </c>
      <c r="D1238" s="271">
        <f t="shared" si="30"/>
        <v>-0.322</v>
      </c>
    </row>
    <row r="1239" ht="36" customHeight="1" spans="1:4">
      <c r="A1239" s="233" t="s">
        <v>1001</v>
      </c>
      <c r="B1239" s="338">
        <v>0</v>
      </c>
      <c r="C1239" s="338">
        <v>0</v>
      </c>
      <c r="D1239" s="271" t="str">
        <f t="shared" si="30"/>
        <v/>
      </c>
    </row>
    <row r="1240" ht="36" customHeight="1" spans="1:4">
      <c r="A1240" s="345" t="s">
        <v>1002</v>
      </c>
      <c r="B1240" s="338">
        <v>0</v>
      </c>
      <c r="C1240" s="338">
        <v>0</v>
      </c>
      <c r="D1240" s="271" t="str">
        <f t="shared" si="30"/>
        <v/>
      </c>
    </row>
    <row r="1241" ht="36" customHeight="1" spans="1:4">
      <c r="A1241" s="345" t="s">
        <v>1003</v>
      </c>
      <c r="B1241" s="338">
        <v>0</v>
      </c>
      <c r="C1241" s="338">
        <v>0</v>
      </c>
      <c r="D1241" s="271" t="str">
        <f t="shared" si="30"/>
        <v/>
      </c>
    </row>
    <row r="1242" ht="36" customHeight="1" spans="1:4">
      <c r="A1242" s="345" t="s">
        <v>1004</v>
      </c>
      <c r="B1242" s="338">
        <v>0</v>
      </c>
      <c r="C1242" s="338">
        <v>0</v>
      </c>
      <c r="D1242" s="271" t="str">
        <f t="shared" si="30"/>
        <v/>
      </c>
    </row>
    <row r="1243" ht="36" customHeight="1" spans="1:4">
      <c r="A1243" s="233" t="s">
        <v>93</v>
      </c>
      <c r="B1243" s="338">
        <v>0</v>
      </c>
      <c r="C1243" s="338">
        <v>0</v>
      </c>
      <c r="D1243" s="271" t="str">
        <f t="shared" si="30"/>
        <v/>
      </c>
    </row>
    <row r="1244" ht="36" customHeight="1" spans="1:4">
      <c r="A1244" s="233" t="s">
        <v>1005</v>
      </c>
      <c r="B1244" s="338">
        <v>0</v>
      </c>
      <c r="C1244" s="338">
        <v>0</v>
      </c>
      <c r="D1244" s="271" t="str">
        <f t="shared" si="30"/>
        <v/>
      </c>
    </row>
    <row r="1245" ht="36" customHeight="1" spans="1:4">
      <c r="A1245" s="230" t="s">
        <v>1006</v>
      </c>
      <c r="B1245" s="237">
        <f>SUM(B1246:B1258)</f>
        <v>0</v>
      </c>
      <c r="C1245" s="237">
        <f>SUM(C1246:C1258)</f>
        <v>0</v>
      </c>
      <c r="D1245" s="271" t="str">
        <f t="shared" si="30"/>
        <v/>
      </c>
    </row>
    <row r="1246" ht="36" customHeight="1" spans="1:4">
      <c r="A1246" s="233" t="s">
        <v>84</v>
      </c>
      <c r="B1246" s="234">
        <v>0</v>
      </c>
      <c r="C1246" s="234">
        <v>0</v>
      </c>
      <c r="D1246" s="271" t="str">
        <f t="shared" si="30"/>
        <v/>
      </c>
    </row>
    <row r="1247" ht="36" customHeight="1" spans="1:4">
      <c r="A1247" s="233" t="s">
        <v>85</v>
      </c>
      <c r="B1247" s="234">
        <v>0</v>
      </c>
      <c r="C1247" s="234">
        <v>0</v>
      </c>
      <c r="D1247" s="271" t="str">
        <f t="shared" si="30"/>
        <v/>
      </c>
    </row>
    <row r="1248" ht="36" customHeight="1" spans="1:4">
      <c r="A1248" s="233" t="s">
        <v>86</v>
      </c>
      <c r="B1248" s="234">
        <v>0</v>
      </c>
      <c r="C1248" s="234">
        <v>0</v>
      </c>
      <c r="D1248" s="271" t="str">
        <f t="shared" si="30"/>
        <v/>
      </c>
    </row>
    <row r="1249" ht="36" customHeight="1" spans="1:4">
      <c r="A1249" s="233" t="s">
        <v>1007</v>
      </c>
      <c r="B1249" s="234">
        <v>0</v>
      </c>
      <c r="C1249" s="234">
        <v>0</v>
      </c>
      <c r="D1249" s="271" t="str">
        <f t="shared" si="30"/>
        <v/>
      </c>
    </row>
    <row r="1250" ht="36" customHeight="1" spans="1:4">
      <c r="A1250" s="233" t="s">
        <v>1008</v>
      </c>
      <c r="B1250" s="234">
        <v>0</v>
      </c>
      <c r="C1250" s="234">
        <v>0</v>
      </c>
      <c r="D1250" s="271" t="str">
        <f t="shared" si="30"/>
        <v/>
      </c>
    </row>
    <row r="1251" ht="36" customHeight="1" spans="1:4">
      <c r="A1251" s="233" t="s">
        <v>1009</v>
      </c>
      <c r="B1251" s="234">
        <v>0</v>
      </c>
      <c r="C1251" s="234">
        <v>0</v>
      </c>
      <c r="D1251" s="271" t="str">
        <f t="shared" si="30"/>
        <v/>
      </c>
    </row>
    <row r="1252" ht="36" customHeight="1" spans="1:4">
      <c r="A1252" s="233" t="s">
        <v>1010</v>
      </c>
      <c r="B1252" s="234">
        <v>0</v>
      </c>
      <c r="C1252" s="234">
        <v>0</v>
      </c>
      <c r="D1252" s="271" t="str">
        <f t="shared" si="30"/>
        <v/>
      </c>
    </row>
    <row r="1253" ht="36" customHeight="1" spans="1:4">
      <c r="A1253" s="233" t="s">
        <v>1011</v>
      </c>
      <c r="B1253" s="234">
        <v>0</v>
      </c>
      <c r="C1253" s="234">
        <v>0</v>
      </c>
      <c r="D1253" s="271" t="str">
        <f t="shared" si="30"/>
        <v/>
      </c>
    </row>
    <row r="1254" ht="36" customHeight="1" spans="1:4">
      <c r="A1254" s="233" t="s">
        <v>1012</v>
      </c>
      <c r="B1254" s="234">
        <v>0</v>
      </c>
      <c r="C1254" s="234">
        <v>0</v>
      </c>
      <c r="D1254" s="271" t="str">
        <f t="shared" si="30"/>
        <v/>
      </c>
    </row>
    <row r="1255" ht="36" customHeight="1" spans="1:4">
      <c r="A1255" s="233" t="s">
        <v>1013</v>
      </c>
      <c r="B1255" s="234">
        <v>0</v>
      </c>
      <c r="C1255" s="234">
        <v>0</v>
      </c>
      <c r="D1255" s="271" t="str">
        <f t="shared" si="30"/>
        <v/>
      </c>
    </row>
    <row r="1256" ht="36" customHeight="1" spans="1:4">
      <c r="A1256" s="233" t="s">
        <v>1014</v>
      </c>
      <c r="B1256" s="234">
        <v>0</v>
      </c>
      <c r="C1256" s="234">
        <v>0</v>
      </c>
      <c r="D1256" s="271" t="str">
        <f t="shared" si="30"/>
        <v/>
      </c>
    </row>
    <row r="1257" ht="36" customHeight="1" spans="1:4">
      <c r="A1257" s="233" t="s">
        <v>93</v>
      </c>
      <c r="B1257" s="234"/>
      <c r="C1257" s="234"/>
      <c r="D1257" s="271" t="str">
        <f t="shared" si="30"/>
        <v/>
      </c>
    </row>
    <row r="1258" ht="36" customHeight="1" spans="1:4">
      <c r="A1258" s="233" t="s">
        <v>1015</v>
      </c>
      <c r="B1258" s="234"/>
      <c r="C1258" s="234"/>
      <c r="D1258" s="271" t="str">
        <f t="shared" si="30"/>
        <v/>
      </c>
    </row>
    <row r="1259" ht="36" customHeight="1" spans="1:4">
      <c r="A1259" s="230" t="s">
        <v>1016</v>
      </c>
      <c r="B1259" s="237">
        <f>SUM(B1260:B1264)</f>
        <v>0</v>
      </c>
      <c r="C1259" s="237">
        <f>SUM(C1260:C1264)</f>
        <v>0</v>
      </c>
      <c r="D1259" s="271" t="str">
        <f t="shared" si="30"/>
        <v/>
      </c>
    </row>
    <row r="1260" ht="36" customHeight="1" spans="1:4">
      <c r="A1260" s="233" t="s">
        <v>1017</v>
      </c>
      <c r="B1260" s="338">
        <v>0</v>
      </c>
      <c r="C1260" s="338">
        <v>0</v>
      </c>
      <c r="D1260" s="271" t="str">
        <f t="shared" si="30"/>
        <v/>
      </c>
    </row>
    <row r="1261" ht="36" customHeight="1" spans="1:4">
      <c r="A1261" s="233" t="s">
        <v>1018</v>
      </c>
      <c r="B1261" s="338">
        <v>0</v>
      </c>
      <c r="C1261" s="338">
        <v>0</v>
      </c>
      <c r="D1261" s="271" t="str">
        <f t="shared" si="30"/>
        <v/>
      </c>
    </row>
    <row r="1262" ht="36" customHeight="1" spans="1:4">
      <c r="A1262" s="233" t="s">
        <v>1019</v>
      </c>
      <c r="B1262" s="338">
        <v>0</v>
      </c>
      <c r="C1262" s="338">
        <v>0</v>
      </c>
      <c r="D1262" s="271" t="str">
        <f t="shared" si="30"/>
        <v/>
      </c>
    </row>
    <row r="1263" ht="36" customHeight="1" spans="1:4">
      <c r="A1263" s="345" t="s">
        <v>1020</v>
      </c>
      <c r="B1263" s="338">
        <v>0</v>
      </c>
      <c r="C1263" s="338">
        <v>0</v>
      </c>
      <c r="D1263" s="271" t="str">
        <f t="shared" si="30"/>
        <v/>
      </c>
    </row>
    <row r="1264" ht="36" customHeight="1" spans="1:4">
      <c r="A1264" s="233" t="s">
        <v>1021</v>
      </c>
      <c r="B1264" s="338">
        <v>0</v>
      </c>
      <c r="C1264" s="338">
        <v>0</v>
      </c>
      <c r="D1264" s="271" t="str">
        <f t="shared" si="30"/>
        <v/>
      </c>
    </row>
    <row r="1265" ht="36" customHeight="1" spans="1:4">
      <c r="A1265" s="230" t="s">
        <v>1022</v>
      </c>
      <c r="B1265" s="237">
        <f>SUM(B1266:B1270)</f>
        <v>0</v>
      </c>
      <c r="C1265" s="237">
        <f>SUM(C1266:C1270)</f>
        <v>0</v>
      </c>
      <c r="D1265" s="271" t="str">
        <f t="shared" si="30"/>
        <v/>
      </c>
    </row>
    <row r="1266" ht="36" customHeight="1" spans="1:4">
      <c r="A1266" s="233" t="s">
        <v>1023</v>
      </c>
      <c r="B1266" s="338">
        <v>0</v>
      </c>
      <c r="C1266" s="338">
        <v>0</v>
      </c>
      <c r="D1266" s="271" t="str">
        <f t="shared" ref="D1266:D1297" si="31">IF(B1266&gt;0,C1266/B1266-1,IF(B1266&lt;0,-(C1266/B1266-1),""))</f>
        <v/>
      </c>
    </row>
    <row r="1267" ht="36" customHeight="1" spans="1:4">
      <c r="A1267" s="233" t="s">
        <v>1024</v>
      </c>
      <c r="B1267" s="338">
        <v>0</v>
      </c>
      <c r="C1267" s="338">
        <v>0</v>
      </c>
      <c r="D1267" s="271" t="str">
        <f t="shared" si="31"/>
        <v/>
      </c>
    </row>
    <row r="1268" ht="36" customHeight="1" spans="1:4">
      <c r="A1268" s="233" t="s">
        <v>1025</v>
      </c>
      <c r="B1268" s="338">
        <v>0</v>
      </c>
      <c r="C1268" s="338">
        <v>0</v>
      </c>
      <c r="D1268" s="271" t="str">
        <f t="shared" si="31"/>
        <v/>
      </c>
    </row>
    <row r="1269" ht="36" customHeight="1" spans="1:4">
      <c r="A1269" s="233" t="s">
        <v>1026</v>
      </c>
      <c r="B1269" s="338">
        <v>0</v>
      </c>
      <c r="C1269" s="338">
        <v>0</v>
      </c>
      <c r="D1269" s="271" t="str">
        <f t="shared" si="31"/>
        <v/>
      </c>
    </row>
    <row r="1270" ht="36" customHeight="1" spans="1:4">
      <c r="A1270" s="233" t="s">
        <v>1027</v>
      </c>
      <c r="B1270" s="338">
        <v>0</v>
      </c>
      <c r="C1270" s="338">
        <v>0</v>
      </c>
      <c r="D1270" s="271" t="str">
        <f t="shared" si="31"/>
        <v/>
      </c>
    </row>
    <row r="1271" ht="36" customHeight="1" spans="1:4">
      <c r="A1271" s="230" t="s">
        <v>1028</v>
      </c>
      <c r="B1271" s="237">
        <f>SUM(B1272:B1283)</f>
        <v>655</v>
      </c>
      <c r="C1271" s="237">
        <f>SUM(C1272:C1283)</f>
        <v>0</v>
      </c>
      <c r="D1271" s="271">
        <f t="shared" si="31"/>
        <v>-1</v>
      </c>
    </row>
    <row r="1272" ht="36" customHeight="1" spans="1:4">
      <c r="A1272" s="233" t="s">
        <v>1029</v>
      </c>
      <c r="B1272" s="338">
        <v>0</v>
      </c>
      <c r="C1272" s="338">
        <v>0</v>
      </c>
      <c r="D1272" s="271" t="str">
        <f t="shared" si="31"/>
        <v/>
      </c>
    </row>
    <row r="1273" ht="36" customHeight="1" spans="1:4">
      <c r="A1273" s="233" t="s">
        <v>1030</v>
      </c>
      <c r="B1273" s="338">
        <v>0</v>
      </c>
      <c r="C1273" s="338">
        <v>0</v>
      </c>
      <c r="D1273" s="271" t="str">
        <f t="shared" si="31"/>
        <v/>
      </c>
    </row>
    <row r="1274" ht="36" customHeight="1" spans="1:4">
      <c r="A1274" s="233" t="s">
        <v>1031</v>
      </c>
      <c r="B1274" s="338">
        <v>0</v>
      </c>
      <c r="C1274" s="338">
        <v>0</v>
      </c>
      <c r="D1274" s="271" t="str">
        <f t="shared" si="31"/>
        <v/>
      </c>
    </row>
    <row r="1275" ht="36" customHeight="1" spans="1:4">
      <c r="A1275" s="233" t="s">
        <v>1032</v>
      </c>
      <c r="B1275" s="338">
        <v>0</v>
      </c>
      <c r="C1275" s="338">
        <v>0</v>
      </c>
      <c r="D1275" s="271" t="str">
        <f t="shared" si="31"/>
        <v/>
      </c>
    </row>
    <row r="1276" ht="36" customHeight="1" spans="1:4">
      <c r="A1276" s="233" t="s">
        <v>1033</v>
      </c>
      <c r="B1276" s="338">
        <v>0</v>
      </c>
      <c r="C1276" s="338">
        <v>0</v>
      </c>
      <c r="D1276" s="271" t="str">
        <f t="shared" si="31"/>
        <v/>
      </c>
    </row>
    <row r="1277" ht="36" customHeight="1" spans="1:4">
      <c r="A1277" s="233" t="s">
        <v>1034</v>
      </c>
      <c r="B1277" s="338">
        <v>0</v>
      </c>
      <c r="C1277" s="338">
        <v>0</v>
      </c>
      <c r="D1277" s="271" t="str">
        <f t="shared" si="31"/>
        <v/>
      </c>
    </row>
    <row r="1278" ht="36" customHeight="1" spans="1:4">
      <c r="A1278" s="233" t="s">
        <v>1035</v>
      </c>
      <c r="B1278" s="338">
        <v>0</v>
      </c>
      <c r="C1278" s="338">
        <v>0</v>
      </c>
      <c r="D1278" s="271" t="str">
        <f t="shared" si="31"/>
        <v/>
      </c>
    </row>
    <row r="1279" ht="36" customHeight="1" spans="1:4">
      <c r="A1279" s="233" t="s">
        <v>1036</v>
      </c>
      <c r="B1279" s="338">
        <v>0</v>
      </c>
      <c r="C1279" s="338">
        <v>0</v>
      </c>
      <c r="D1279" s="271" t="str">
        <f t="shared" si="31"/>
        <v/>
      </c>
    </row>
    <row r="1280" ht="36" customHeight="1" spans="1:4">
      <c r="A1280" s="233" t="s">
        <v>1037</v>
      </c>
      <c r="B1280" s="338">
        <v>0</v>
      </c>
      <c r="C1280" s="338">
        <v>0</v>
      </c>
      <c r="D1280" s="271" t="str">
        <f t="shared" si="31"/>
        <v/>
      </c>
    </row>
    <row r="1281" ht="36" customHeight="1" spans="1:4">
      <c r="A1281" s="233" t="s">
        <v>1038</v>
      </c>
      <c r="B1281" s="338">
        <v>0</v>
      </c>
      <c r="C1281" s="338">
        <v>0</v>
      </c>
      <c r="D1281" s="271" t="str">
        <f t="shared" si="31"/>
        <v/>
      </c>
    </row>
    <row r="1282" ht="36" customHeight="1" spans="1:4">
      <c r="A1282" s="233" t="s">
        <v>1039</v>
      </c>
      <c r="B1282" s="338">
        <v>655</v>
      </c>
      <c r="C1282" s="338"/>
      <c r="D1282" s="271">
        <f t="shared" si="31"/>
        <v>-1</v>
      </c>
    </row>
    <row r="1283" ht="36" customHeight="1" spans="1:4">
      <c r="A1283" s="233" t="s">
        <v>1040</v>
      </c>
      <c r="B1283" s="338">
        <v>0</v>
      </c>
      <c r="C1283" s="338">
        <v>0</v>
      </c>
      <c r="D1283" s="271" t="str">
        <f t="shared" si="31"/>
        <v/>
      </c>
    </row>
    <row r="1284" ht="36" customHeight="1" spans="1:4">
      <c r="A1284" s="339" t="s">
        <v>223</v>
      </c>
      <c r="B1284" s="346"/>
      <c r="C1284" s="346"/>
      <c r="D1284" s="271" t="str">
        <f t="shared" si="31"/>
        <v/>
      </c>
    </row>
    <row r="1285" ht="36" customHeight="1" spans="1:4">
      <c r="A1285" s="230" t="s">
        <v>63</v>
      </c>
      <c r="B1285" s="237">
        <f>SUM(B1286,B1298,B1304,B1310,B1318,B1331,B1335,B1341,)</f>
        <v>1248</v>
      </c>
      <c r="C1285" s="237">
        <f>SUM(C1286,C1298,C1304,C1310,C1318,C1331,C1335,C1341,)</f>
        <v>1220</v>
      </c>
      <c r="D1285" s="271">
        <f t="shared" si="31"/>
        <v>-0.022</v>
      </c>
    </row>
    <row r="1286" ht="36" customHeight="1" spans="1:4">
      <c r="A1286" s="230" t="s">
        <v>1041</v>
      </c>
      <c r="B1286" s="237">
        <f>SUM(B1287:B1297)</f>
        <v>450</v>
      </c>
      <c r="C1286" s="237">
        <f>SUM(C1287:C1297)</f>
        <v>494</v>
      </c>
      <c r="D1286" s="271">
        <f t="shared" si="31"/>
        <v>0.098</v>
      </c>
    </row>
    <row r="1287" ht="36" customHeight="1" spans="1:4">
      <c r="A1287" s="233" t="s">
        <v>84</v>
      </c>
      <c r="B1287" s="234">
        <v>350</v>
      </c>
      <c r="C1287" s="234">
        <v>341</v>
      </c>
      <c r="D1287" s="271">
        <f t="shared" si="31"/>
        <v>-0.026</v>
      </c>
    </row>
    <row r="1288" ht="36" customHeight="1" spans="1:4">
      <c r="A1288" s="233" t="s">
        <v>85</v>
      </c>
      <c r="B1288" s="234">
        <v>70</v>
      </c>
      <c r="C1288" s="234">
        <v>153</v>
      </c>
      <c r="D1288" s="271">
        <f t="shared" si="31"/>
        <v>1.186</v>
      </c>
    </row>
    <row r="1289" ht="36" customHeight="1" spans="1:4">
      <c r="A1289" s="233" t="s">
        <v>86</v>
      </c>
      <c r="B1289" s="234">
        <v>0</v>
      </c>
      <c r="C1289" s="234">
        <v>0</v>
      </c>
      <c r="D1289" s="271" t="str">
        <f t="shared" si="31"/>
        <v/>
      </c>
    </row>
    <row r="1290" ht="36" customHeight="1" spans="1:4">
      <c r="A1290" s="233" t="s">
        <v>1042</v>
      </c>
      <c r="B1290" s="234">
        <v>15</v>
      </c>
      <c r="C1290" s="234"/>
      <c r="D1290" s="271">
        <f t="shared" si="31"/>
        <v>-1</v>
      </c>
    </row>
    <row r="1291" ht="36" customHeight="1" spans="1:4">
      <c r="A1291" s="233" t="s">
        <v>1043</v>
      </c>
      <c r="B1291" s="234">
        <v>0</v>
      </c>
      <c r="C1291" s="234"/>
      <c r="D1291" s="271" t="str">
        <f t="shared" si="31"/>
        <v/>
      </c>
    </row>
    <row r="1292" ht="36" customHeight="1" spans="1:4">
      <c r="A1292" s="233" t="s">
        <v>1044</v>
      </c>
      <c r="B1292" s="234">
        <v>15</v>
      </c>
      <c r="C1292" s="234"/>
      <c r="D1292" s="271">
        <f t="shared" si="31"/>
        <v>-1</v>
      </c>
    </row>
    <row r="1293" ht="36" customHeight="1" spans="1:4">
      <c r="A1293" s="233" t="s">
        <v>1045</v>
      </c>
      <c r="B1293" s="234">
        <v>0</v>
      </c>
      <c r="C1293" s="234">
        <v>0</v>
      </c>
      <c r="D1293" s="271" t="str">
        <f t="shared" si="31"/>
        <v/>
      </c>
    </row>
    <row r="1294" ht="36" customHeight="1" spans="1:4">
      <c r="A1294" s="233" t="s">
        <v>1046</v>
      </c>
      <c r="B1294" s="234">
        <v>0</v>
      </c>
      <c r="C1294" s="234">
        <v>0</v>
      </c>
      <c r="D1294" s="271" t="str">
        <f t="shared" si="31"/>
        <v/>
      </c>
    </row>
    <row r="1295" ht="36" customHeight="1" spans="1:4">
      <c r="A1295" s="233" t="s">
        <v>1047</v>
      </c>
      <c r="B1295" s="234">
        <v>0</v>
      </c>
      <c r="C1295" s="234">
        <v>0</v>
      </c>
      <c r="D1295" s="271" t="str">
        <f t="shared" si="31"/>
        <v/>
      </c>
    </row>
    <row r="1296" ht="36" customHeight="1" spans="1:4">
      <c r="A1296" s="233" t="s">
        <v>93</v>
      </c>
      <c r="B1296" s="234">
        <v>0</v>
      </c>
      <c r="C1296" s="234">
        <v>0</v>
      </c>
      <c r="D1296" s="271" t="str">
        <f t="shared" si="31"/>
        <v/>
      </c>
    </row>
    <row r="1297" ht="36" customHeight="1" spans="1:4">
      <c r="A1297" s="233" t="s">
        <v>1048</v>
      </c>
      <c r="B1297" s="234">
        <v>0</v>
      </c>
      <c r="C1297" s="234">
        <v>0</v>
      </c>
      <c r="D1297" s="271" t="str">
        <f t="shared" si="31"/>
        <v/>
      </c>
    </row>
    <row r="1298" ht="36" customHeight="1" spans="1:4">
      <c r="A1298" s="230" t="s">
        <v>1049</v>
      </c>
      <c r="B1298" s="237">
        <f>SUM(B1299:B1303)</f>
        <v>425</v>
      </c>
      <c r="C1298" s="237">
        <f>SUM(C1299:C1303)</f>
        <v>333</v>
      </c>
      <c r="D1298" s="271">
        <f t="shared" ref="D1298:D1329" si="32">IF(B1298&gt;0,C1298/B1298-1,IF(B1298&lt;0,-(C1298/B1298-1),""))</f>
        <v>-0.216</v>
      </c>
    </row>
    <row r="1299" ht="36" customHeight="1" spans="1:4">
      <c r="A1299" s="233" t="s">
        <v>84</v>
      </c>
      <c r="B1299" s="338">
        <v>80</v>
      </c>
      <c r="C1299" s="338">
        <v>178</v>
      </c>
      <c r="D1299" s="271">
        <f t="shared" si="32"/>
        <v>1.225</v>
      </c>
    </row>
    <row r="1300" ht="36" customHeight="1" spans="1:4">
      <c r="A1300" s="233" t="s">
        <v>85</v>
      </c>
      <c r="B1300" s="338">
        <v>345</v>
      </c>
      <c r="C1300" s="338">
        <v>155</v>
      </c>
      <c r="D1300" s="271">
        <f t="shared" si="32"/>
        <v>-0.551</v>
      </c>
    </row>
    <row r="1301" ht="36" customHeight="1" spans="1:4">
      <c r="A1301" s="233" t="s">
        <v>86</v>
      </c>
      <c r="B1301" s="338">
        <v>0</v>
      </c>
      <c r="C1301" s="338">
        <v>0</v>
      </c>
      <c r="D1301" s="271" t="str">
        <f t="shared" si="32"/>
        <v/>
      </c>
    </row>
    <row r="1302" ht="36" customHeight="1" spans="1:4">
      <c r="A1302" s="233" t="s">
        <v>1050</v>
      </c>
      <c r="B1302" s="338">
        <v>0</v>
      </c>
      <c r="C1302" s="338">
        <v>0</v>
      </c>
      <c r="D1302" s="271" t="str">
        <f t="shared" si="32"/>
        <v/>
      </c>
    </row>
    <row r="1303" ht="36" customHeight="1" spans="1:4">
      <c r="A1303" s="233" t="s">
        <v>1051</v>
      </c>
      <c r="B1303" s="338">
        <v>0</v>
      </c>
      <c r="C1303" s="338">
        <v>0</v>
      </c>
      <c r="D1303" s="271" t="str">
        <f t="shared" si="32"/>
        <v/>
      </c>
    </row>
    <row r="1304" ht="36" customHeight="1" spans="1:4">
      <c r="A1304" s="230" t="s">
        <v>1052</v>
      </c>
      <c r="B1304" s="237">
        <f>SUM(B1305:B1309)</f>
        <v>0</v>
      </c>
      <c r="C1304" s="237">
        <f>SUM(C1305:C1309)</f>
        <v>0</v>
      </c>
      <c r="D1304" s="271" t="str">
        <f t="shared" si="32"/>
        <v/>
      </c>
    </row>
    <row r="1305" ht="36" customHeight="1" spans="1:4">
      <c r="A1305" s="233" t="s">
        <v>84</v>
      </c>
      <c r="B1305" s="234">
        <v>0</v>
      </c>
      <c r="C1305" s="234">
        <v>0</v>
      </c>
      <c r="D1305" s="271" t="str">
        <f t="shared" si="32"/>
        <v/>
      </c>
    </row>
    <row r="1306" ht="36" customHeight="1" spans="1:4">
      <c r="A1306" s="233" t="s">
        <v>85</v>
      </c>
      <c r="B1306" s="234">
        <v>0</v>
      </c>
      <c r="C1306" s="234">
        <v>0</v>
      </c>
      <c r="D1306" s="271" t="str">
        <f t="shared" si="32"/>
        <v/>
      </c>
    </row>
    <row r="1307" ht="36" customHeight="1" spans="1:4">
      <c r="A1307" s="233" t="s">
        <v>86</v>
      </c>
      <c r="B1307" s="234">
        <v>0</v>
      </c>
      <c r="C1307" s="234">
        <v>0</v>
      </c>
      <c r="D1307" s="271" t="str">
        <f t="shared" si="32"/>
        <v/>
      </c>
    </row>
    <row r="1308" ht="36" customHeight="1" spans="1:4">
      <c r="A1308" s="233" t="s">
        <v>1053</v>
      </c>
      <c r="B1308" s="234">
        <v>0</v>
      </c>
      <c r="C1308" s="234">
        <v>0</v>
      </c>
      <c r="D1308" s="271" t="str">
        <f t="shared" si="32"/>
        <v/>
      </c>
    </row>
    <row r="1309" ht="36" customHeight="1" spans="1:4">
      <c r="A1309" s="233" t="s">
        <v>1054</v>
      </c>
      <c r="B1309" s="234">
        <v>0</v>
      </c>
      <c r="C1309" s="234">
        <v>0</v>
      </c>
      <c r="D1309" s="271" t="str">
        <f t="shared" si="32"/>
        <v/>
      </c>
    </row>
    <row r="1310" ht="36" customHeight="1" spans="1:4">
      <c r="A1310" s="230" t="s">
        <v>1055</v>
      </c>
      <c r="B1310" s="237">
        <f>SUM(B1311:B1317)</f>
        <v>0</v>
      </c>
      <c r="C1310" s="237">
        <f>SUM(C1311:C1317)</f>
        <v>0</v>
      </c>
      <c r="D1310" s="271" t="str">
        <f t="shared" si="32"/>
        <v/>
      </c>
    </row>
    <row r="1311" ht="36" customHeight="1" spans="1:4">
      <c r="A1311" s="233" t="s">
        <v>84</v>
      </c>
      <c r="B1311" s="234">
        <v>0</v>
      </c>
      <c r="C1311" s="234">
        <v>0</v>
      </c>
      <c r="D1311" s="271" t="str">
        <f t="shared" si="32"/>
        <v/>
      </c>
    </row>
    <row r="1312" ht="36" customHeight="1" spans="1:4">
      <c r="A1312" s="233" t="s">
        <v>85</v>
      </c>
      <c r="B1312" s="234">
        <v>0</v>
      </c>
      <c r="C1312" s="234">
        <v>0</v>
      </c>
      <c r="D1312" s="271" t="str">
        <f t="shared" si="32"/>
        <v/>
      </c>
    </row>
    <row r="1313" ht="36" customHeight="1" spans="1:4">
      <c r="A1313" s="233" t="s">
        <v>86</v>
      </c>
      <c r="B1313" s="234">
        <v>0</v>
      </c>
      <c r="C1313" s="234">
        <v>0</v>
      </c>
      <c r="D1313" s="271" t="str">
        <f t="shared" si="32"/>
        <v/>
      </c>
    </row>
    <row r="1314" ht="36" customHeight="1" spans="1:4">
      <c r="A1314" s="233" t="s">
        <v>1056</v>
      </c>
      <c r="B1314" s="234"/>
      <c r="C1314" s="234"/>
      <c r="D1314" s="271" t="str">
        <f t="shared" si="32"/>
        <v/>
      </c>
    </row>
    <row r="1315" ht="36" customHeight="1" spans="1:4">
      <c r="A1315" s="233" t="s">
        <v>1057</v>
      </c>
      <c r="B1315" s="234"/>
      <c r="C1315" s="234"/>
      <c r="D1315" s="271" t="str">
        <f t="shared" si="32"/>
        <v/>
      </c>
    </row>
    <row r="1316" ht="36" customHeight="1" spans="1:4">
      <c r="A1316" s="233" t="s">
        <v>93</v>
      </c>
      <c r="B1316" s="234"/>
      <c r="C1316" s="234"/>
      <c r="D1316" s="271" t="str">
        <f t="shared" si="32"/>
        <v/>
      </c>
    </row>
    <row r="1317" ht="36" customHeight="1" spans="1:4">
      <c r="A1317" s="233" t="s">
        <v>1058</v>
      </c>
      <c r="B1317" s="234">
        <v>0</v>
      </c>
      <c r="C1317" s="234">
        <v>0</v>
      </c>
      <c r="D1317" s="271" t="str">
        <f t="shared" si="32"/>
        <v/>
      </c>
    </row>
    <row r="1318" ht="36" customHeight="1" spans="1:4">
      <c r="A1318" s="230" t="s">
        <v>1059</v>
      </c>
      <c r="B1318" s="237">
        <f>SUM(B1319:B1330)</f>
        <v>135</v>
      </c>
      <c r="C1318" s="237">
        <f>SUM(C1319:C1330)</f>
        <v>110</v>
      </c>
      <c r="D1318" s="271">
        <f t="shared" si="32"/>
        <v>-0.185</v>
      </c>
    </row>
    <row r="1319" ht="36" customHeight="1" spans="1:4">
      <c r="A1319" s="233" t="s">
        <v>84</v>
      </c>
      <c r="B1319" s="338">
        <v>127</v>
      </c>
      <c r="C1319" s="338">
        <v>105</v>
      </c>
      <c r="D1319" s="271">
        <f t="shared" si="32"/>
        <v>-0.173</v>
      </c>
    </row>
    <row r="1320" ht="36" customHeight="1" spans="1:4">
      <c r="A1320" s="233" t="s">
        <v>85</v>
      </c>
      <c r="B1320" s="338">
        <v>0</v>
      </c>
      <c r="C1320" s="338">
        <v>0</v>
      </c>
      <c r="D1320" s="271" t="str">
        <f t="shared" si="32"/>
        <v/>
      </c>
    </row>
    <row r="1321" ht="36" customHeight="1" spans="1:4">
      <c r="A1321" s="233" t="s">
        <v>86</v>
      </c>
      <c r="B1321" s="338">
        <v>0</v>
      </c>
      <c r="C1321" s="338">
        <v>0</v>
      </c>
      <c r="D1321" s="271" t="str">
        <f t="shared" si="32"/>
        <v/>
      </c>
    </row>
    <row r="1322" ht="36" customHeight="1" spans="1:4">
      <c r="A1322" s="233" t="s">
        <v>1060</v>
      </c>
      <c r="B1322" s="338">
        <v>0</v>
      </c>
      <c r="C1322" s="338">
        <v>0</v>
      </c>
      <c r="D1322" s="271" t="str">
        <f t="shared" si="32"/>
        <v/>
      </c>
    </row>
    <row r="1323" ht="36" customHeight="1" spans="1:4">
      <c r="A1323" s="233" t="s">
        <v>1061</v>
      </c>
      <c r="B1323" s="338">
        <v>5</v>
      </c>
      <c r="C1323" s="338">
        <v>3</v>
      </c>
      <c r="D1323" s="271">
        <f t="shared" si="32"/>
        <v>-0.4</v>
      </c>
    </row>
    <row r="1324" ht="36" customHeight="1" spans="1:4">
      <c r="A1324" s="233" t="s">
        <v>1062</v>
      </c>
      <c r="B1324" s="338">
        <v>3</v>
      </c>
      <c r="C1324" s="338">
        <v>2</v>
      </c>
      <c r="D1324" s="271">
        <f t="shared" si="32"/>
        <v>-0.333</v>
      </c>
    </row>
    <row r="1325" ht="36" customHeight="1" spans="1:4">
      <c r="A1325" s="233" t="s">
        <v>1063</v>
      </c>
      <c r="B1325" s="338">
        <v>0</v>
      </c>
      <c r="C1325" s="338">
        <v>0</v>
      </c>
      <c r="D1325" s="271" t="str">
        <f t="shared" si="32"/>
        <v/>
      </c>
    </row>
    <row r="1326" ht="36" customHeight="1" spans="1:4">
      <c r="A1326" s="233" t="s">
        <v>1064</v>
      </c>
      <c r="B1326" s="338">
        <v>0</v>
      </c>
      <c r="C1326" s="338">
        <v>0</v>
      </c>
      <c r="D1326" s="271" t="str">
        <f t="shared" si="32"/>
        <v/>
      </c>
    </row>
    <row r="1327" ht="36" customHeight="1" spans="1:4">
      <c r="A1327" s="233" t="s">
        <v>1065</v>
      </c>
      <c r="B1327" s="338">
        <v>0</v>
      </c>
      <c r="C1327" s="337">
        <v>0</v>
      </c>
      <c r="D1327" s="271" t="str">
        <f t="shared" si="32"/>
        <v/>
      </c>
    </row>
    <row r="1328" ht="36" customHeight="1" spans="1:4">
      <c r="A1328" s="233" t="s">
        <v>1066</v>
      </c>
      <c r="B1328" s="338">
        <v>0</v>
      </c>
      <c r="C1328" s="337">
        <v>0</v>
      </c>
      <c r="D1328" s="271" t="str">
        <f t="shared" si="32"/>
        <v/>
      </c>
    </row>
    <row r="1329" ht="36" customHeight="1" spans="1:4">
      <c r="A1329" s="233" t="s">
        <v>1067</v>
      </c>
      <c r="B1329" s="338">
        <v>0</v>
      </c>
      <c r="C1329" s="337">
        <v>0</v>
      </c>
      <c r="D1329" s="271" t="str">
        <f t="shared" si="32"/>
        <v/>
      </c>
    </row>
    <row r="1330" ht="36" customHeight="1" spans="1:4">
      <c r="A1330" s="233" t="s">
        <v>1068</v>
      </c>
      <c r="B1330" s="338">
        <v>0</v>
      </c>
      <c r="C1330" s="337">
        <v>0</v>
      </c>
      <c r="D1330" s="271" t="str">
        <f t="shared" ref="D1330:D1359" si="33">IF(B1330&gt;0,C1330/B1330-1,IF(B1330&lt;0,-(C1330/B1330-1),""))</f>
        <v/>
      </c>
    </row>
    <row r="1331" ht="36" customHeight="1" spans="1:4">
      <c r="A1331" s="230" t="s">
        <v>1069</v>
      </c>
      <c r="B1331" s="237">
        <f>SUM(B1332:B1334)</f>
        <v>195</v>
      </c>
      <c r="C1331" s="237">
        <f>SUM(C1332:C1334)</f>
        <v>30</v>
      </c>
      <c r="D1331" s="271">
        <f t="shared" si="33"/>
        <v>-0.846</v>
      </c>
    </row>
    <row r="1332" ht="36" customHeight="1" spans="1:4">
      <c r="A1332" s="233" t="s">
        <v>1070</v>
      </c>
      <c r="B1332" s="338">
        <v>75</v>
      </c>
      <c r="C1332" s="338">
        <v>28</v>
      </c>
      <c r="D1332" s="271">
        <f t="shared" si="33"/>
        <v>-0.627</v>
      </c>
    </row>
    <row r="1333" ht="36" customHeight="1" spans="1:4">
      <c r="A1333" s="233" t="s">
        <v>1071</v>
      </c>
      <c r="B1333" s="338">
        <v>100</v>
      </c>
      <c r="C1333" s="338">
        <v>0</v>
      </c>
      <c r="D1333" s="271">
        <f t="shared" si="33"/>
        <v>-1</v>
      </c>
    </row>
    <row r="1334" ht="36" customHeight="1" spans="1:4">
      <c r="A1334" s="233" t="s">
        <v>1072</v>
      </c>
      <c r="B1334" s="338">
        <v>20</v>
      </c>
      <c r="C1334" s="338">
        <v>2</v>
      </c>
      <c r="D1334" s="271">
        <f t="shared" si="33"/>
        <v>-0.9</v>
      </c>
    </row>
    <row r="1335" ht="36" customHeight="1" spans="1:4">
      <c r="A1335" s="230" t="s">
        <v>1073</v>
      </c>
      <c r="B1335" s="237">
        <f>SUM(B1336:B1340)</f>
        <v>43</v>
      </c>
      <c r="C1335" s="237">
        <f>SUM(C1336:C1340)</f>
        <v>253</v>
      </c>
      <c r="D1335" s="271">
        <f t="shared" si="33"/>
        <v>4.884</v>
      </c>
    </row>
    <row r="1336" ht="36" customHeight="1" spans="1:4">
      <c r="A1336" s="233" t="s">
        <v>1074</v>
      </c>
      <c r="B1336" s="234">
        <v>0</v>
      </c>
      <c r="C1336" s="234">
        <v>0</v>
      </c>
      <c r="D1336" s="271" t="str">
        <f t="shared" si="33"/>
        <v/>
      </c>
    </row>
    <row r="1337" ht="36" customHeight="1" spans="1:4">
      <c r="A1337" s="233" t="s">
        <v>1075</v>
      </c>
      <c r="B1337" s="234">
        <v>0</v>
      </c>
      <c r="C1337" s="234">
        <v>0</v>
      </c>
      <c r="D1337" s="271" t="str">
        <f t="shared" si="33"/>
        <v/>
      </c>
    </row>
    <row r="1338" ht="36" customHeight="1" spans="1:4">
      <c r="A1338" s="233" t="s">
        <v>1076</v>
      </c>
      <c r="B1338" s="338">
        <v>43</v>
      </c>
      <c r="C1338" s="338">
        <v>253</v>
      </c>
      <c r="D1338" s="271">
        <f t="shared" si="33"/>
        <v>4.884</v>
      </c>
    </row>
    <row r="1339" ht="36" customHeight="1" spans="1:4">
      <c r="A1339" s="233" t="s">
        <v>1077</v>
      </c>
      <c r="B1339" s="338">
        <v>0</v>
      </c>
      <c r="C1339" s="338">
        <v>0</v>
      </c>
      <c r="D1339" s="271" t="str">
        <f t="shared" si="33"/>
        <v/>
      </c>
    </row>
    <row r="1340" ht="36" customHeight="1" spans="1:4">
      <c r="A1340" s="233" t="s">
        <v>1078</v>
      </c>
      <c r="B1340" s="338">
        <v>0</v>
      </c>
      <c r="C1340" s="338">
        <v>0</v>
      </c>
      <c r="D1340" s="271" t="str">
        <f t="shared" si="33"/>
        <v/>
      </c>
    </row>
    <row r="1341" ht="36" customHeight="1" spans="1:4">
      <c r="A1341" s="230" t="s">
        <v>1079</v>
      </c>
      <c r="B1341" s="237">
        <f>B1342</f>
        <v>0</v>
      </c>
      <c r="C1341" s="237">
        <f>C1342</f>
        <v>0</v>
      </c>
      <c r="D1341" s="271" t="str">
        <f t="shared" si="33"/>
        <v/>
      </c>
    </row>
    <row r="1342" ht="36" customHeight="1" spans="1:4">
      <c r="A1342" s="233" t="s">
        <v>1080</v>
      </c>
      <c r="B1342" s="234">
        <v>0</v>
      </c>
      <c r="C1342" s="234">
        <v>0</v>
      </c>
      <c r="D1342" s="271" t="str">
        <f t="shared" si="33"/>
        <v/>
      </c>
    </row>
    <row r="1343" ht="36" customHeight="1" spans="1:4">
      <c r="A1343" s="339" t="s">
        <v>223</v>
      </c>
      <c r="B1343" s="340"/>
      <c r="C1343" s="340"/>
      <c r="D1343" s="271" t="str">
        <f t="shared" si="33"/>
        <v/>
      </c>
    </row>
    <row r="1344" ht="36" customHeight="1" spans="1:4">
      <c r="A1344" s="230" t="s">
        <v>64</v>
      </c>
      <c r="B1344" s="237">
        <v>2000</v>
      </c>
      <c r="C1344" s="237">
        <v>2000</v>
      </c>
      <c r="D1344" s="271">
        <f t="shared" si="33"/>
        <v>0</v>
      </c>
    </row>
    <row r="1345" ht="36" customHeight="1" spans="1:4">
      <c r="A1345" s="230" t="s">
        <v>65</v>
      </c>
      <c r="B1345" s="237">
        <f>SUM(B1346)</f>
        <v>2106</v>
      </c>
      <c r="C1345" s="237">
        <f>SUM(C1346)</f>
        <v>2028</v>
      </c>
      <c r="D1345" s="271">
        <f t="shared" si="33"/>
        <v>-0.037</v>
      </c>
    </row>
    <row r="1346" ht="36" customHeight="1" spans="1:4">
      <c r="A1346" s="230" t="s">
        <v>1081</v>
      </c>
      <c r="B1346" s="237">
        <f>SUM(B1347:B1350)</f>
        <v>2106</v>
      </c>
      <c r="C1346" s="237">
        <f>SUM(C1347:C1350)</f>
        <v>2028</v>
      </c>
      <c r="D1346" s="271">
        <f t="shared" si="33"/>
        <v>-0.037</v>
      </c>
    </row>
    <row r="1347" ht="36" customHeight="1" spans="1:4">
      <c r="A1347" s="233" t="s">
        <v>1082</v>
      </c>
      <c r="B1347" s="338">
        <v>2106</v>
      </c>
      <c r="C1347" s="338">
        <v>2028</v>
      </c>
      <c r="D1347" s="271">
        <f t="shared" si="33"/>
        <v>-0.037</v>
      </c>
    </row>
    <row r="1348" ht="36" customHeight="1" spans="1:4">
      <c r="A1348" s="233" t="s">
        <v>1083</v>
      </c>
      <c r="B1348" s="338">
        <v>0</v>
      </c>
      <c r="C1348" s="338">
        <v>0</v>
      </c>
      <c r="D1348" s="271" t="str">
        <f t="shared" si="33"/>
        <v/>
      </c>
    </row>
    <row r="1349" ht="36" customHeight="1" spans="1:4">
      <c r="A1349" s="233" t="s">
        <v>1084</v>
      </c>
      <c r="B1349" s="338">
        <v>0</v>
      </c>
      <c r="C1349" s="338">
        <v>0</v>
      </c>
      <c r="D1349" s="271" t="str">
        <f t="shared" si="33"/>
        <v/>
      </c>
    </row>
    <row r="1350" ht="36" customHeight="1" spans="1:4">
      <c r="A1350" s="233" t="s">
        <v>1085</v>
      </c>
      <c r="B1350" s="338">
        <v>0</v>
      </c>
      <c r="C1350" s="338">
        <v>0</v>
      </c>
      <c r="D1350" s="271" t="str">
        <f t="shared" si="33"/>
        <v/>
      </c>
    </row>
    <row r="1351" ht="36" customHeight="1" spans="1:4">
      <c r="A1351" s="339" t="s">
        <v>223</v>
      </c>
      <c r="B1351" s="237"/>
      <c r="C1351" s="237"/>
      <c r="D1351" s="271" t="str">
        <f t="shared" si="33"/>
        <v/>
      </c>
    </row>
    <row r="1352" ht="36" customHeight="1" spans="1:4">
      <c r="A1352" s="230" t="s">
        <v>66</v>
      </c>
      <c r="B1352" s="237">
        <f>SUM(B1353)</f>
        <v>10</v>
      </c>
      <c r="C1352" s="237">
        <f>SUM(C1353)</f>
        <v>16</v>
      </c>
      <c r="D1352" s="271">
        <f t="shared" si="33"/>
        <v>0.6</v>
      </c>
    </row>
    <row r="1353" ht="36" customHeight="1" spans="1:4">
      <c r="A1353" s="230" t="s">
        <v>1086</v>
      </c>
      <c r="B1353" s="237">
        <v>10</v>
      </c>
      <c r="C1353" s="237">
        <v>16</v>
      </c>
      <c r="D1353" s="271">
        <f t="shared" si="33"/>
        <v>0.6</v>
      </c>
    </row>
    <row r="1354" ht="36" customHeight="1" spans="1:4">
      <c r="A1354" s="230" t="s">
        <v>67</v>
      </c>
      <c r="B1354" s="237">
        <f>SUM(B1355:B1356)</f>
        <v>0</v>
      </c>
      <c r="C1354" s="237">
        <f>SUM(C1355:C1356)</f>
        <v>0</v>
      </c>
      <c r="D1354" s="271" t="str">
        <f t="shared" si="33"/>
        <v/>
      </c>
    </row>
    <row r="1355" ht="36" customHeight="1" spans="1:4">
      <c r="A1355" s="230" t="s">
        <v>1087</v>
      </c>
      <c r="B1355" s="237">
        <v>0</v>
      </c>
      <c r="C1355" s="237">
        <v>0</v>
      </c>
      <c r="D1355" s="271" t="str">
        <f t="shared" si="33"/>
        <v/>
      </c>
    </row>
    <row r="1356" ht="36" customHeight="1" spans="1:4">
      <c r="A1356" s="230" t="s">
        <v>935</v>
      </c>
      <c r="B1356" s="237">
        <v>0</v>
      </c>
      <c r="C1356" s="237">
        <v>0</v>
      </c>
      <c r="D1356" s="271" t="str">
        <f t="shared" si="33"/>
        <v/>
      </c>
    </row>
    <row r="1357" ht="36" customHeight="1" spans="1:4">
      <c r="A1357" s="339" t="s">
        <v>223</v>
      </c>
      <c r="B1357" s="349">
        <v>0</v>
      </c>
      <c r="C1357" s="349">
        <v>0</v>
      </c>
      <c r="D1357" s="271" t="str">
        <f t="shared" si="33"/>
        <v/>
      </c>
    </row>
    <row r="1358" ht="36" customHeight="1" spans="1:4">
      <c r="A1358" s="339"/>
      <c r="B1358" s="349"/>
      <c r="C1358" s="349"/>
      <c r="D1358" s="271" t="str">
        <f t="shared" si="33"/>
        <v/>
      </c>
    </row>
    <row r="1359" ht="36" customHeight="1" spans="1:4">
      <c r="A1359" s="350" t="s">
        <v>1088</v>
      </c>
      <c r="B1359" s="231">
        <f>SUM(B4,B250,B253,B273,B367,B423,B480,B540,B670,B745,B827,B851,B964,B1029,B1100,B1121,B1149,B1159,B1205,B1226,B1285,B1344,B1345,B1352,B1354,)</f>
        <v>202237</v>
      </c>
      <c r="C1359" s="231">
        <f>SUM(C4,C250,C253,C273,C367,C423,C480,C540,C670,C745,C827,C851,C964,C1029,C1100,C1121,C1149,C1159,C1205,C1226,C1285,C1344,C1345,C1352,C1354,)</f>
        <v>176193</v>
      </c>
      <c r="D1359" s="271">
        <f t="shared" si="33"/>
        <v>-0.129</v>
      </c>
    </row>
    <row r="1371" spans="4:4">
      <c r="D1371" s="249">
        <f>IF(B1359&lt;&gt;0,IF((C1359/B1359-1)&lt;-30%,"",IF((C1359/B1359-1)&gt;150%,"",C1359/B1359-1)),"")</f>
        <v>0</v>
      </c>
    </row>
  </sheetData>
  <mergeCells count="1">
    <mergeCell ref="A1:D1"/>
  </mergeCells>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31"/>
  <sheetViews>
    <sheetView showZeros="0" view="pageBreakPreview" zoomScaleNormal="100" workbookViewId="0">
      <selection activeCell="A1" sqref="A1:B1"/>
    </sheetView>
  </sheetViews>
  <sheetFormatPr defaultColWidth="9" defaultRowHeight="13.75" outlineLevelCol="1"/>
  <cols>
    <col min="1" max="1" width="79" customWidth="1"/>
    <col min="2" max="2" width="38.5" customWidth="1"/>
  </cols>
  <sheetData>
    <row r="1" ht="57" customHeight="1" spans="1:2">
      <c r="A1" s="319" t="s">
        <v>1089</v>
      </c>
      <c r="B1" s="319"/>
    </row>
    <row r="2" ht="20.1" customHeight="1" spans="1:2">
      <c r="A2" s="320"/>
      <c r="B2" s="321" t="s">
        <v>2</v>
      </c>
    </row>
    <row r="3" ht="45" customHeight="1" spans="1:2">
      <c r="A3" s="322" t="s">
        <v>1090</v>
      </c>
      <c r="B3" s="90" t="s">
        <v>5</v>
      </c>
    </row>
    <row r="4" ht="30" customHeight="1" spans="1:2">
      <c r="A4" s="323" t="s">
        <v>1091</v>
      </c>
      <c r="B4" s="324">
        <f>SUM(B5:B8)</f>
        <v>29120</v>
      </c>
    </row>
    <row r="5" ht="30" customHeight="1" spans="1:2">
      <c r="A5" s="325" t="s">
        <v>1092</v>
      </c>
      <c r="B5" s="326">
        <v>18545</v>
      </c>
    </row>
    <row r="6" ht="30" customHeight="1" spans="1:2">
      <c r="A6" s="325" t="s">
        <v>1093</v>
      </c>
      <c r="B6" s="326">
        <v>5947</v>
      </c>
    </row>
    <row r="7" ht="30" customHeight="1" spans="1:2">
      <c r="A7" s="325" t="s">
        <v>1094</v>
      </c>
      <c r="B7" s="326">
        <v>2375</v>
      </c>
    </row>
    <row r="8" ht="30" customHeight="1" spans="1:2">
      <c r="A8" s="325" t="s">
        <v>1095</v>
      </c>
      <c r="B8" s="326">
        <v>2253</v>
      </c>
    </row>
    <row r="9" ht="30" customHeight="1" spans="1:2">
      <c r="A9" s="323" t="s">
        <v>1096</v>
      </c>
      <c r="B9" s="324">
        <f>SUM(B10:B19)</f>
        <v>10840</v>
      </c>
    </row>
    <row r="10" ht="30" customHeight="1" spans="1:2">
      <c r="A10" s="325" t="s">
        <v>1097</v>
      </c>
      <c r="B10" s="326">
        <v>6481</v>
      </c>
    </row>
    <row r="11" ht="30" customHeight="1" spans="1:2">
      <c r="A11" s="325" t="s">
        <v>1098</v>
      </c>
      <c r="B11" s="326">
        <v>175</v>
      </c>
    </row>
    <row r="12" ht="30" customHeight="1" spans="1:2">
      <c r="A12" s="325" t="s">
        <v>1099</v>
      </c>
      <c r="B12" s="326">
        <v>170</v>
      </c>
    </row>
    <row r="13" ht="30" customHeight="1" spans="1:2">
      <c r="A13" s="325" t="s">
        <v>1100</v>
      </c>
      <c r="B13" s="326">
        <v>31</v>
      </c>
    </row>
    <row r="14" ht="30" customHeight="1" spans="1:2">
      <c r="A14" s="325" t="s">
        <v>1101</v>
      </c>
      <c r="B14" s="326">
        <v>2514</v>
      </c>
    </row>
    <row r="15" ht="30" customHeight="1" spans="1:2">
      <c r="A15" s="325" t="s">
        <v>1102</v>
      </c>
      <c r="B15" s="326">
        <v>180</v>
      </c>
    </row>
    <row r="16" ht="30" customHeight="1" spans="1:2">
      <c r="A16" s="325" t="s">
        <v>1103</v>
      </c>
      <c r="B16" s="326">
        <v>0</v>
      </c>
    </row>
    <row r="17" ht="30" customHeight="1" spans="1:2">
      <c r="A17" s="325" t="s">
        <v>1104</v>
      </c>
      <c r="B17" s="326">
        <v>410</v>
      </c>
    </row>
    <row r="18" ht="30" customHeight="1" spans="1:2">
      <c r="A18" s="325" t="s">
        <v>1105</v>
      </c>
      <c r="B18" s="326">
        <v>397</v>
      </c>
    </row>
    <row r="19" ht="30" customHeight="1" spans="1:2">
      <c r="A19" s="325" t="s">
        <v>1106</v>
      </c>
      <c r="B19" s="326">
        <v>482</v>
      </c>
    </row>
    <row r="20" ht="30" customHeight="1" spans="1:2">
      <c r="A20" s="323" t="s">
        <v>1107</v>
      </c>
      <c r="B20" s="324">
        <f>SUM(B21)</f>
        <v>499</v>
      </c>
    </row>
    <row r="21" ht="30" customHeight="1" spans="1:2">
      <c r="A21" s="325" t="s">
        <v>1108</v>
      </c>
      <c r="B21" s="307">
        <v>499</v>
      </c>
    </row>
    <row r="22" ht="30" customHeight="1" spans="1:2">
      <c r="A22" s="323" t="s">
        <v>1109</v>
      </c>
      <c r="B22" s="324">
        <f>SUM(B23:B24)</f>
        <v>50578</v>
      </c>
    </row>
    <row r="23" ht="30" customHeight="1" spans="1:2">
      <c r="A23" s="325" t="s">
        <v>1110</v>
      </c>
      <c r="B23" s="307">
        <v>47969</v>
      </c>
    </row>
    <row r="24" ht="30" customHeight="1" spans="1:2">
      <c r="A24" s="325" t="s">
        <v>1111</v>
      </c>
      <c r="B24" s="326">
        <v>2609</v>
      </c>
    </row>
    <row r="25" ht="30" customHeight="1" spans="1:2">
      <c r="A25" s="323" t="s">
        <v>1112</v>
      </c>
      <c r="B25" s="324">
        <f>SUM(B26)</f>
        <v>352</v>
      </c>
    </row>
    <row r="26" ht="30" customHeight="1" spans="1:2">
      <c r="A26" s="325" t="s">
        <v>1113</v>
      </c>
      <c r="B26" s="307">
        <v>352</v>
      </c>
    </row>
    <row r="27" ht="30" customHeight="1" spans="1:2">
      <c r="A27" s="323" t="s">
        <v>1114</v>
      </c>
      <c r="B27" s="324">
        <f>SUM(B28:B30)</f>
        <v>14875</v>
      </c>
    </row>
    <row r="28" ht="30" customHeight="1" spans="1:2">
      <c r="A28" s="325" t="s">
        <v>1115</v>
      </c>
      <c r="B28" s="326">
        <v>9956</v>
      </c>
    </row>
    <row r="29" ht="30" customHeight="1" spans="1:2">
      <c r="A29" s="325" t="s">
        <v>1116</v>
      </c>
      <c r="B29" s="326">
        <v>4453</v>
      </c>
    </row>
    <row r="30" ht="30" customHeight="1" spans="1:2">
      <c r="A30" s="325" t="s">
        <v>1117</v>
      </c>
      <c r="B30" s="326">
        <v>466</v>
      </c>
    </row>
    <row r="31" s="318" customFormat="1" ht="30" customHeight="1" spans="1:2">
      <c r="A31" s="327" t="s">
        <v>1118</v>
      </c>
      <c r="B31" s="328">
        <f>B4+B9+B22+B25+B27</f>
        <v>105765</v>
      </c>
    </row>
  </sheetData>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F0"/>
  </sheetPr>
  <dimension ref="A1:B43"/>
  <sheetViews>
    <sheetView showGridLines="0" showZeros="0" view="pageBreakPreview" zoomScaleNormal="100" workbookViewId="0">
      <selection activeCell="A1" sqref="A1:B1"/>
    </sheetView>
  </sheetViews>
  <sheetFormatPr defaultColWidth="9" defaultRowHeight="13.75" outlineLevelCol="1"/>
  <cols>
    <col min="1" max="1" width="69.6272727272727" style="205" customWidth="1"/>
    <col min="2" max="2" width="45.6272727272727" customWidth="1"/>
  </cols>
  <sheetData>
    <row r="1" s="204" customFormat="1" ht="50.1" customHeight="1" spans="1:2">
      <c r="A1" s="313" t="s">
        <v>1119</v>
      </c>
      <c r="B1" s="313"/>
    </row>
    <row r="2" ht="20.1" customHeight="1" spans="1:2">
      <c r="A2" s="207"/>
      <c r="B2" s="302" t="s">
        <v>2</v>
      </c>
    </row>
    <row r="3" ht="45" customHeight="1" spans="1:2">
      <c r="A3" s="133" t="s">
        <v>1120</v>
      </c>
      <c r="B3" s="90" t="s">
        <v>5</v>
      </c>
    </row>
    <row r="4" ht="36" customHeight="1" spans="1:2">
      <c r="A4" s="314" t="s">
        <v>1121</v>
      </c>
      <c r="B4" s="92"/>
    </row>
    <row r="5" ht="36" customHeight="1" spans="1:2">
      <c r="A5" s="315"/>
      <c r="B5" s="95"/>
    </row>
    <row r="6" ht="36" customHeight="1" spans="1:2">
      <c r="A6" s="314" t="s">
        <v>1122</v>
      </c>
      <c r="B6" s="95"/>
    </row>
    <row r="7" ht="36" customHeight="1" spans="1:2">
      <c r="A7" s="315"/>
      <c r="B7" s="92"/>
    </row>
    <row r="8" ht="36" customHeight="1" spans="1:2">
      <c r="A8" s="314" t="s">
        <v>1123</v>
      </c>
      <c r="B8" s="95"/>
    </row>
    <row r="9" ht="36" customHeight="1" spans="1:2">
      <c r="A9" s="315"/>
      <c r="B9" s="95"/>
    </row>
    <row r="10" ht="36" customHeight="1" spans="1:2">
      <c r="A10" s="314" t="s">
        <v>1124</v>
      </c>
      <c r="B10" s="95"/>
    </row>
    <row r="11" ht="36" customHeight="1" spans="1:2">
      <c r="A11" s="315"/>
      <c r="B11" s="95"/>
    </row>
    <row r="12" ht="36" customHeight="1" spans="1:2">
      <c r="A12" s="314" t="s">
        <v>1125</v>
      </c>
      <c r="B12" s="95"/>
    </row>
    <row r="13" ht="36" customHeight="1" spans="1:2">
      <c r="A13" s="315"/>
      <c r="B13" s="95"/>
    </row>
    <row r="14" ht="36" customHeight="1" spans="1:2">
      <c r="A14" s="314" t="s">
        <v>1126</v>
      </c>
      <c r="B14" s="95"/>
    </row>
    <row r="15" ht="36" customHeight="1" spans="1:2">
      <c r="A15" s="315"/>
      <c r="B15" s="95"/>
    </row>
    <row r="16" ht="36" customHeight="1" spans="1:2">
      <c r="A16" s="314" t="s">
        <v>1127</v>
      </c>
      <c r="B16" s="95"/>
    </row>
    <row r="17" ht="36" customHeight="1" spans="1:2">
      <c r="A17" s="315"/>
      <c r="B17" s="95"/>
    </row>
    <row r="18" ht="36" customHeight="1" spans="1:2">
      <c r="A18" s="314" t="s">
        <v>1128</v>
      </c>
      <c r="B18" s="95"/>
    </row>
    <row r="19" ht="36" customHeight="1" spans="1:2">
      <c r="A19" s="315"/>
      <c r="B19" s="95"/>
    </row>
    <row r="20" ht="36" customHeight="1" spans="1:2">
      <c r="A20" s="314" t="s">
        <v>1129</v>
      </c>
      <c r="B20" s="95"/>
    </row>
    <row r="21" ht="36" customHeight="1" spans="1:2">
      <c r="A21" s="315"/>
      <c r="B21" s="95"/>
    </row>
    <row r="22" ht="36" customHeight="1" spans="1:2">
      <c r="A22" s="314" t="s">
        <v>1130</v>
      </c>
      <c r="B22" s="95"/>
    </row>
    <row r="23" ht="36" customHeight="1" spans="1:2">
      <c r="A23" s="315"/>
      <c r="B23" s="95"/>
    </row>
    <row r="24" ht="36" customHeight="1" spans="1:2">
      <c r="A24" s="314" t="s">
        <v>1131</v>
      </c>
      <c r="B24" s="95"/>
    </row>
    <row r="25" ht="36" customHeight="1" spans="1:2">
      <c r="A25" s="315"/>
      <c r="B25" s="95"/>
    </row>
    <row r="26" ht="36" customHeight="1" spans="1:2">
      <c r="A26" s="314" t="s">
        <v>1132</v>
      </c>
      <c r="B26" s="95"/>
    </row>
    <row r="27" ht="36" customHeight="1" spans="1:2">
      <c r="A27" s="315"/>
      <c r="B27" s="95"/>
    </row>
    <row r="28" ht="36" customHeight="1" spans="1:2">
      <c r="A28" s="314" t="s">
        <v>1133</v>
      </c>
      <c r="B28" s="95"/>
    </row>
    <row r="29" ht="36" customHeight="1" spans="1:2">
      <c r="A29" s="315"/>
      <c r="B29" s="95"/>
    </row>
    <row r="30" ht="36" customHeight="1" spans="1:2">
      <c r="A30" s="314" t="s">
        <v>1134</v>
      </c>
      <c r="B30" s="95"/>
    </row>
    <row r="31" ht="36" customHeight="1" spans="1:2">
      <c r="A31" s="315"/>
      <c r="B31" s="95"/>
    </row>
    <row r="32" ht="36" customHeight="1" spans="1:2">
      <c r="A32" s="314" t="s">
        <v>1135</v>
      </c>
      <c r="B32" s="95"/>
    </row>
    <row r="33" ht="36" customHeight="1" spans="1:2">
      <c r="A33" s="315"/>
      <c r="B33" s="95"/>
    </row>
    <row r="34" ht="36" customHeight="1" spans="1:2">
      <c r="A34" s="314" t="s">
        <v>1136</v>
      </c>
      <c r="B34" s="95"/>
    </row>
    <row r="35" ht="36" customHeight="1" spans="1:2">
      <c r="A35" s="315"/>
      <c r="B35" s="95"/>
    </row>
    <row r="36" ht="36" customHeight="1" spans="1:2">
      <c r="A36" s="314" t="s">
        <v>1137</v>
      </c>
      <c r="B36" s="95"/>
    </row>
    <row r="37" ht="36" customHeight="1" spans="1:2">
      <c r="A37" s="315"/>
      <c r="B37" s="95"/>
    </row>
    <row r="38" ht="36" customHeight="1" spans="1:2">
      <c r="A38" s="314" t="s">
        <v>1138</v>
      </c>
      <c r="B38" s="95"/>
    </row>
    <row r="39" ht="36" customHeight="1" spans="1:2">
      <c r="A39" s="315"/>
      <c r="B39" s="95"/>
    </row>
    <row r="40" ht="36" customHeight="1" spans="1:2">
      <c r="A40" s="314" t="s">
        <v>1139</v>
      </c>
      <c r="B40" s="95"/>
    </row>
    <row r="41" ht="36" customHeight="1" spans="1:2">
      <c r="A41" s="315"/>
      <c r="B41" s="95"/>
    </row>
    <row r="42" ht="36" customHeight="1" spans="1:2">
      <c r="A42" s="316" t="s">
        <v>1140</v>
      </c>
      <c r="B42" s="95"/>
    </row>
    <row r="43" ht="36" customHeight="1" spans="1:2">
      <c r="A43" s="317" t="s">
        <v>1141</v>
      </c>
      <c r="B43" s="317"/>
    </row>
  </sheetData>
  <mergeCells count="2">
    <mergeCell ref="A1:B1"/>
    <mergeCell ref="A43:B43"/>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F19"/>
  <sheetViews>
    <sheetView showGridLines="0" showZeros="0" view="pageBreakPreview" zoomScaleNormal="85" workbookViewId="0">
      <selection activeCell="A1" sqref="A1:D1"/>
    </sheetView>
  </sheetViews>
  <sheetFormatPr defaultColWidth="9" defaultRowHeight="15.5" outlineLevelCol="5"/>
  <cols>
    <col min="1" max="1" width="43.6272727272727" style="122" customWidth="1"/>
    <col min="2" max="2" width="20.6272727272727" style="124" customWidth="1"/>
    <col min="3" max="3" width="20.6272727272727" style="122" customWidth="1"/>
    <col min="4" max="4" width="20" style="249" customWidth="1"/>
    <col min="5" max="5" width="12.6272727272727" style="122"/>
    <col min="6" max="16377" width="9" style="122"/>
    <col min="16378" max="16379" width="35.6272727272727" style="122"/>
    <col min="16380" max="16384" width="9" style="122"/>
  </cols>
  <sheetData>
    <row r="1" ht="45" customHeight="1" spans="1:4">
      <c r="A1" s="127" t="s">
        <v>1142</v>
      </c>
      <c r="B1" s="127"/>
      <c r="C1" s="127"/>
      <c r="D1" s="127"/>
    </row>
    <row r="2" ht="20.1" customHeight="1" spans="1:4">
      <c r="A2" s="128"/>
      <c r="B2" s="128"/>
      <c r="C2" s="301"/>
      <c r="D2" s="302" t="s">
        <v>2</v>
      </c>
    </row>
    <row r="3" s="123" customFormat="1" ht="45" customHeight="1" spans="1:4">
      <c r="A3" s="130" t="s">
        <v>1143</v>
      </c>
      <c r="B3" s="130" t="s">
        <v>1140</v>
      </c>
      <c r="C3" s="303" t="s">
        <v>1144</v>
      </c>
      <c r="D3" s="303" t="s">
        <v>1145</v>
      </c>
    </row>
    <row r="4" ht="36" customHeight="1" spans="1:4">
      <c r="A4" s="304" t="s">
        <v>1146</v>
      </c>
      <c r="B4" s="305"/>
      <c r="C4" s="305"/>
      <c r="D4" s="305"/>
    </row>
    <row r="5" ht="36" customHeight="1" spans="1:6">
      <c r="A5" s="306" t="s">
        <v>1147</v>
      </c>
      <c r="B5" s="138"/>
      <c r="C5" s="138"/>
      <c r="D5" s="307"/>
      <c r="F5" s="122" t="s">
        <v>1148</v>
      </c>
    </row>
    <row r="6" ht="36" customHeight="1" spans="1:4">
      <c r="A6" s="306" t="s">
        <v>1149</v>
      </c>
      <c r="B6" s="138"/>
      <c r="C6" s="138"/>
      <c r="D6" s="307"/>
    </row>
    <row r="7" ht="36" customHeight="1" spans="1:4">
      <c r="A7" s="306" t="s">
        <v>1150</v>
      </c>
      <c r="B7" s="138"/>
      <c r="C7" s="138"/>
      <c r="D7" s="307"/>
    </row>
    <row r="8" ht="36" customHeight="1" spans="1:4">
      <c r="A8" s="306" t="s">
        <v>1151</v>
      </c>
      <c r="B8" s="138"/>
      <c r="C8" s="138"/>
      <c r="D8" s="307"/>
    </row>
    <row r="9" ht="36" customHeight="1" spans="1:4">
      <c r="A9" s="306" t="s">
        <v>1152</v>
      </c>
      <c r="B9" s="95">
        <f>SUM(C9,D9)</f>
        <v>137234</v>
      </c>
      <c r="C9" s="95">
        <v>2176</v>
      </c>
      <c r="D9" s="308">
        <v>135058</v>
      </c>
    </row>
    <row r="10" ht="36" customHeight="1" spans="1:4">
      <c r="A10" s="306" t="s">
        <v>1153</v>
      </c>
      <c r="B10" s="138"/>
      <c r="C10" s="138"/>
      <c r="D10" s="307"/>
    </row>
    <row r="11" ht="36" customHeight="1" spans="1:4">
      <c r="A11" s="306" t="s">
        <v>1154</v>
      </c>
      <c r="B11" s="138"/>
      <c r="C11" s="138"/>
      <c r="D11" s="307"/>
    </row>
    <row r="12" ht="36" customHeight="1" spans="1:4">
      <c r="A12" s="306" t="s">
        <v>1155</v>
      </c>
      <c r="B12" s="138"/>
      <c r="C12" s="138"/>
      <c r="D12" s="307"/>
    </row>
    <row r="13" ht="36" customHeight="1" spans="1:4">
      <c r="A13" s="306" t="s">
        <v>1156</v>
      </c>
      <c r="B13" s="138"/>
      <c r="C13" s="138"/>
      <c r="D13" s="307"/>
    </row>
    <row r="14" ht="36" customHeight="1" spans="1:4">
      <c r="A14" s="306" t="s">
        <v>1157</v>
      </c>
      <c r="B14" s="138"/>
      <c r="C14" s="138"/>
      <c r="D14" s="307"/>
    </row>
    <row r="15" ht="36" customHeight="1" spans="1:4">
      <c r="A15" s="304" t="s">
        <v>1158</v>
      </c>
      <c r="B15" s="305">
        <f>SUM(C15,D15)</f>
        <v>137234</v>
      </c>
      <c r="C15" s="305">
        <v>2176</v>
      </c>
      <c r="D15" s="305">
        <v>135058</v>
      </c>
    </row>
    <row r="16" spans="2:4">
      <c r="B16" s="309"/>
      <c r="C16" s="310"/>
      <c r="D16" s="311"/>
    </row>
    <row r="17" spans="3:3">
      <c r="C17" s="312"/>
    </row>
    <row r="18" spans="3:3">
      <c r="C18" s="312"/>
    </row>
    <row r="19" spans="3:3">
      <c r="C19" s="312"/>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14 C6:C7 B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11"/>
  <sheetViews>
    <sheetView workbookViewId="0">
      <selection activeCell="A1" sqref="A1:E1"/>
    </sheetView>
  </sheetViews>
  <sheetFormatPr defaultColWidth="9" defaultRowHeight="13.75" outlineLevelCol="4"/>
  <cols>
    <col min="1" max="1" width="37.7545454545455" style="286" customWidth="1"/>
    <col min="2" max="2" width="22" style="286" customWidth="1"/>
    <col min="3" max="4" width="23.8727272727273" style="286" customWidth="1"/>
    <col min="5" max="5" width="24.5" style="286" customWidth="1"/>
    <col min="6" max="248" width="9" style="286"/>
    <col min="249" max="16384" width="9" style="1"/>
  </cols>
  <sheetData>
    <row r="1" s="286" customFormat="1" ht="40.5" customHeight="1" spans="1:5">
      <c r="A1" s="287" t="s">
        <v>1159</v>
      </c>
      <c r="B1" s="287"/>
      <c r="C1" s="287"/>
      <c r="D1" s="287"/>
      <c r="E1" s="287"/>
    </row>
    <row r="2" s="286" customFormat="1" ht="17.1" customHeight="1" spans="1:5">
      <c r="A2" s="288"/>
      <c r="B2" s="288"/>
      <c r="C2" s="288"/>
      <c r="D2" s="289"/>
      <c r="E2" s="290" t="s">
        <v>2</v>
      </c>
    </row>
    <row r="3" s="1" customFormat="1" ht="24.95" customHeight="1" spans="1:5">
      <c r="A3" s="291" t="s">
        <v>3</v>
      </c>
      <c r="B3" s="291" t="s">
        <v>78</v>
      </c>
      <c r="C3" s="291" t="s">
        <v>5</v>
      </c>
      <c r="D3" s="292" t="s">
        <v>1160</v>
      </c>
      <c r="E3" s="293"/>
    </row>
    <row r="4" s="1" customFormat="1" ht="24.95" customHeight="1" spans="1:5">
      <c r="A4" s="294"/>
      <c r="B4" s="294"/>
      <c r="C4" s="294"/>
      <c r="D4" s="130" t="s">
        <v>1161</v>
      </c>
      <c r="E4" s="130" t="s">
        <v>1162</v>
      </c>
    </row>
    <row r="5" s="286" customFormat="1" ht="35.1" customHeight="1" spans="1:5">
      <c r="A5" s="295" t="s">
        <v>1140</v>
      </c>
      <c r="B5" s="296">
        <f>SUM(B6,B7,B8)</f>
        <v>760</v>
      </c>
      <c r="C5" s="296">
        <f>SUM(C6,C7,C8)</f>
        <v>972</v>
      </c>
      <c r="D5" s="296">
        <f>SUM(D6,D7,D8)</f>
        <v>212</v>
      </c>
      <c r="E5" s="297">
        <f t="shared" ref="E5:E10" si="0">IF(B5&gt;0,C5/B5-1,IF(B5&lt;0,-(C5/B5-1),""))</f>
        <v>0.2789</v>
      </c>
    </row>
    <row r="6" s="286" customFormat="1" ht="35.1" customHeight="1" spans="1:5">
      <c r="A6" s="111" t="s">
        <v>1163</v>
      </c>
      <c r="B6" s="296">
        <v>0</v>
      </c>
      <c r="C6" s="296">
        <v>0</v>
      </c>
      <c r="D6" s="296">
        <f>C6-B6</f>
        <v>0</v>
      </c>
      <c r="E6" s="297" t="str">
        <f t="shared" si="0"/>
        <v/>
      </c>
    </row>
    <row r="7" s="286" customFormat="1" ht="35.1" customHeight="1" spans="1:5">
      <c r="A7" s="111" t="s">
        <v>1164</v>
      </c>
      <c r="B7" s="296">
        <v>148</v>
      </c>
      <c r="C7" s="296">
        <v>275</v>
      </c>
      <c r="D7" s="296">
        <f t="shared" ref="D7:D10" si="1">C7-B7</f>
        <v>127</v>
      </c>
      <c r="E7" s="297">
        <f t="shared" si="0"/>
        <v>0.8581</v>
      </c>
    </row>
    <row r="8" s="286" customFormat="1" ht="35.1" customHeight="1" spans="1:5">
      <c r="A8" s="111" t="s">
        <v>1165</v>
      </c>
      <c r="B8" s="296">
        <f>SUM(B9:B10)</f>
        <v>612</v>
      </c>
      <c r="C8" s="296">
        <f>SUM(C9:C10)</f>
        <v>697</v>
      </c>
      <c r="D8" s="296">
        <f>SUM(D9:D10)</f>
        <v>85</v>
      </c>
      <c r="E8" s="297">
        <f t="shared" si="0"/>
        <v>0.1389</v>
      </c>
    </row>
    <row r="9" s="286" customFormat="1" ht="35.1" customHeight="1" spans="1:5">
      <c r="A9" s="113" t="s">
        <v>1166</v>
      </c>
      <c r="B9" s="298">
        <v>128</v>
      </c>
      <c r="C9" s="298">
        <v>158</v>
      </c>
      <c r="D9" s="298">
        <f t="shared" si="1"/>
        <v>30</v>
      </c>
      <c r="E9" s="299">
        <f t="shared" si="0"/>
        <v>0.2344</v>
      </c>
    </row>
    <row r="10" s="286" customFormat="1" ht="35.1" customHeight="1" spans="1:5">
      <c r="A10" s="113" t="s">
        <v>1167</v>
      </c>
      <c r="B10" s="298">
        <v>484</v>
      </c>
      <c r="C10" s="298">
        <v>539</v>
      </c>
      <c r="D10" s="298">
        <f t="shared" si="1"/>
        <v>55</v>
      </c>
      <c r="E10" s="299">
        <f t="shared" si="0"/>
        <v>0.1136</v>
      </c>
    </row>
    <row r="11" s="286" customFormat="1" ht="158.1" customHeight="1" spans="1:5">
      <c r="A11" s="300" t="s">
        <v>1168</v>
      </c>
      <c r="B11" s="300"/>
      <c r="C11" s="300"/>
      <c r="D11" s="300"/>
      <c r="E11" s="300"/>
    </row>
  </sheetData>
  <mergeCells count="6">
    <mergeCell ref="A1:E1"/>
    <mergeCell ref="D3:E3"/>
    <mergeCell ref="A11:E11"/>
    <mergeCell ref="A3:A4"/>
    <mergeCell ref="B3:B4"/>
    <mergeCell ref="C3:C4"/>
  </mergeCells>
  <printOptions horizontalCentered="1"/>
  <pageMargins left="0.708333333333333" right="0.708333333333333" top="0.751388888888889" bottom="0.751388888888889" header="0.306944444444444" footer="0.306944444444444"/>
  <pageSetup paperSize="9" fitToHeight="200" orientation="landscape"/>
  <headerFooter>
    <oddFooter>&amp;C- 1 -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F0"/>
  </sheetPr>
  <dimension ref="A1:D51"/>
  <sheetViews>
    <sheetView showGridLines="0" showZeros="0" view="pageBreakPreview" zoomScaleNormal="115" workbookViewId="0">
      <pane ySplit="4" topLeftCell="A5" activePane="bottomLeft" state="frozen"/>
      <selection/>
      <selection pane="bottomLeft" activeCell="A2" sqref="A2:D2"/>
    </sheetView>
  </sheetViews>
  <sheetFormatPr defaultColWidth="9" defaultRowHeight="15.5" outlineLevelCol="3"/>
  <cols>
    <col min="1" max="1" width="50.7545454545455" style="122" customWidth="1"/>
    <col min="2" max="3" width="20.6272727272727" style="122" customWidth="1"/>
    <col min="4" max="4" width="20.6272727272727" style="249" customWidth="1"/>
    <col min="5" max="16355" width="9" style="122"/>
    <col min="16356" max="16356" width="45.6272727272727" style="122"/>
    <col min="16357" max="16384" width="9" style="122"/>
  </cols>
  <sheetData>
    <row r="1" ht="21.95" customHeight="1" spans="1:1">
      <c r="A1" s="279" t="s">
        <v>1169</v>
      </c>
    </row>
    <row r="2" ht="45" customHeight="1" spans="1:4">
      <c r="A2" s="250" t="s">
        <v>1170</v>
      </c>
      <c r="B2" s="250"/>
      <c r="C2" s="250"/>
      <c r="D2" s="250"/>
    </row>
    <row r="3" s="247" customFormat="1" ht="20.1" customHeight="1" spans="1:4">
      <c r="A3" s="251"/>
      <c r="B3" s="252"/>
      <c r="C3" s="251"/>
      <c r="D3" s="253" t="s">
        <v>2</v>
      </c>
    </row>
    <row r="4" s="248" customFormat="1" ht="45" customHeight="1" spans="1:4">
      <c r="A4" s="254" t="s">
        <v>3</v>
      </c>
      <c r="B4" s="210" t="s">
        <v>4</v>
      </c>
      <c r="C4" s="210" t="s">
        <v>5</v>
      </c>
      <c r="D4" s="210" t="s">
        <v>6</v>
      </c>
    </row>
    <row r="5" s="248" customFormat="1" ht="36" customHeight="1" spans="1:4">
      <c r="A5" s="230" t="s">
        <v>1171</v>
      </c>
      <c r="B5" s="237"/>
      <c r="C5" s="237"/>
      <c r="D5" s="255" t="str">
        <f>IF(B5&gt;0,C5/B5-1,IF(B5&lt;0,-(C5/B5-1),""))</f>
        <v/>
      </c>
    </row>
    <row r="6" ht="36" customHeight="1" spans="1:4">
      <c r="A6" s="230" t="s">
        <v>1172</v>
      </c>
      <c r="B6" s="237"/>
      <c r="C6" s="237"/>
      <c r="D6" s="255" t="str">
        <f t="shared" ref="D6:D36" si="0">IF(B6&gt;0,C6/B6-1,IF(B6&lt;0,-(C6/B6-1),""))</f>
        <v/>
      </c>
    </row>
    <row r="7" ht="36" customHeight="1" spans="1:4">
      <c r="A7" s="230" t="s">
        <v>1173</v>
      </c>
      <c r="B7" s="237"/>
      <c r="C7" s="237"/>
      <c r="D7" s="255" t="str">
        <f t="shared" si="0"/>
        <v/>
      </c>
    </row>
    <row r="8" ht="36" customHeight="1" spans="1:4">
      <c r="A8" s="230" t="s">
        <v>1174</v>
      </c>
      <c r="B8" s="237"/>
      <c r="C8" s="237"/>
      <c r="D8" s="255" t="str">
        <f t="shared" si="0"/>
        <v/>
      </c>
    </row>
    <row r="9" ht="36" customHeight="1" spans="1:4">
      <c r="A9" s="230" t="s">
        <v>1175</v>
      </c>
      <c r="B9" s="237"/>
      <c r="C9" s="237"/>
      <c r="D9" s="255" t="str">
        <f t="shared" si="0"/>
        <v/>
      </c>
    </row>
    <row r="10" ht="36" customHeight="1" spans="1:4">
      <c r="A10" s="230" t="s">
        <v>1176</v>
      </c>
      <c r="B10" s="237"/>
      <c r="C10" s="237"/>
      <c r="D10" s="255" t="str">
        <f t="shared" si="0"/>
        <v/>
      </c>
    </row>
    <row r="11" ht="36" customHeight="1" spans="1:4">
      <c r="A11" s="230" t="s">
        <v>1177</v>
      </c>
      <c r="B11" s="237">
        <f>SUM(B12:B16)</f>
        <v>7862</v>
      </c>
      <c r="C11" s="237">
        <f>SUM(C12:C16)</f>
        <v>8400</v>
      </c>
      <c r="D11" s="255">
        <f t="shared" si="0"/>
        <v>0.068</v>
      </c>
    </row>
    <row r="12" ht="36" customHeight="1" spans="1:4">
      <c r="A12" s="233" t="s">
        <v>1178</v>
      </c>
      <c r="B12" s="234">
        <v>6440</v>
      </c>
      <c r="C12" s="234">
        <v>8000</v>
      </c>
      <c r="D12" s="271">
        <f t="shared" si="0"/>
        <v>0.242</v>
      </c>
    </row>
    <row r="13" ht="36" customHeight="1" spans="1:4">
      <c r="A13" s="233" t="s">
        <v>1179</v>
      </c>
      <c r="B13" s="234">
        <v>494</v>
      </c>
      <c r="C13" s="234">
        <v>150</v>
      </c>
      <c r="D13" s="271">
        <f t="shared" si="0"/>
        <v>-0.696</v>
      </c>
    </row>
    <row r="14" ht="36" customHeight="1" spans="1:4">
      <c r="A14" s="233" t="s">
        <v>1180</v>
      </c>
      <c r="B14" s="234">
        <v>1291</v>
      </c>
      <c r="C14" s="234">
        <v>150</v>
      </c>
      <c r="D14" s="271">
        <f t="shared" si="0"/>
        <v>-0.884</v>
      </c>
    </row>
    <row r="15" ht="36" customHeight="1" spans="1:4">
      <c r="A15" s="233" t="s">
        <v>1181</v>
      </c>
      <c r="B15" s="234">
        <v>-449</v>
      </c>
      <c r="C15" s="234"/>
      <c r="D15" s="271">
        <f t="shared" si="0"/>
        <v>1</v>
      </c>
    </row>
    <row r="16" ht="36" customHeight="1" spans="1:4">
      <c r="A16" s="233" t="s">
        <v>1182</v>
      </c>
      <c r="B16" s="234">
        <v>86</v>
      </c>
      <c r="C16" s="234">
        <v>100</v>
      </c>
      <c r="D16" s="271">
        <f t="shared" si="0"/>
        <v>0.163</v>
      </c>
    </row>
    <row r="17" ht="36" customHeight="1" spans="1:4">
      <c r="A17" s="257" t="s">
        <v>1183</v>
      </c>
      <c r="B17" s="237"/>
      <c r="C17" s="237"/>
      <c r="D17" s="255" t="str">
        <f t="shared" si="0"/>
        <v/>
      </c>
    </row>
    <row r="18" ht="36" customHeight="1" spans="1:4">
      <c r="A18" s="257" t="s">
        <v>1184</v>
      </c>
      <c r="B18" s="237"/>
      <c r="C18" s="237"/>
      <c r="D18" s="255" t="str">
        <f t="shared" si="0"/>
        <v/>
      </c>
    </row>
    <row r="19" ht="36" customHeight="1" spans="1:4">
      <c r="A19" s="167" t="s">
        <v>1185</v>
      </c>
      <c r="B19" s="234"/>
      <c r="C19" s="234"/>
      <c r="D19" s="271" t="str">
        <f t="shared" si="0"/>
        <v/>
      </c>
    </row>
    <row r="20" ht="36" customHeight="1" spans="1:4">
      <c r="A20" s="167" t="s">
        <v>1186</v>
      </c>
      <c r="B20" s="234"/>
      <c r="C20" s="234"/>
      <c r="D20" s="271" t="str">
        <f t="shared" si="0"/>
        <v/>
      </c>
    </row>
    <row r="21" ht="36" customHeight="1" spans="1:4">
      <c r="A21" s="257" t="s">
        <v>1187</v>
      </c>
      <c r="B21" s="237"/>
      <c r="C21" s="237"/>
      <c r="D21" s="255" t="str">
        <f t="shared" si="0"/>
        <v/>
      </c>
    </row>
    <row r="22" ht="36" customHeight="1" spans="1:4">
      <c r="A22" s="257" t="s">
        <v>1188</v>
      </c>
      <c r="B22" s="237"/>
      <c r="C22" s="237"/>
      <c r="D22" s="255" t="str">
        <f t="shared" si="0"/>
        <v/>
      </c>
    </row>
    <row r="23" ht="36" customHeight="1" spans="1:4">
      <c r="A23" s="257" t="s">
        <v>1189</v>
      </c>
      <c r="B23" s="237"/>
      <c r="C23" s="237"/>
      <c r="D23" s="255" t="str">
        <f t="shared" si="0"/>
        <v/>
      </c>
    </row>
    <row r="24" ht="36" customHeight="1" spans="1:4">
      <c r="A24" s="230" t="s">
        <v>1190</v>
      </c>
      <c r="B24" s="237"/>
      <c r="C24" s="237"/>
      <c r="D24" s="255" t="str">
        <f t="shared" si="0"/>
        <v/>
      </c>
    </row>
    <row r="25" ht="36" customHeight="1" spans="1:4">
      <c r="A25" s="230" t="s">
        <v>1191</v>
      </c>
      <c r="B25" s="237">
        <v>296</v>
      </c>
      <c r="C25" s="237">
        <v>320</v>
      </c>
      <c r="D25" s="255">
        <f t="shared" si="0"/>
        <v>0.081</v>
      </c>
    </row>
    <row r="26" ht="36" customHeight="1" spans="1:4">
      <c r="A26" s="230" t="s">
        <v>1192</v>
      </c>
      <c r="B26" s="237"/>
      <c r="C26" s="237"/>
      <c r="D26" s="255" t="str">
        <f t="shared" si="0"/>
        <v/>
      </c>
    </row>
    <row r="27" ht="36" customHeight="1" spans="1:4">
      <c r="A27" s="230" t="s">
        <v>1193</v>
      </c>
      <c r="B27" s="237">
        <v>1608</v>
      </c>
      <c r="C27" s="237">
        <v>410</v>
      </c>
      <c r="D27" s="255">
        <f t="shared" si="0"/>
        <v>-0.745</v>
      </c>
    </row>
    <row r="28" ht="36" customHeight="1" spans="1:4">
      <c r="A28" s="230" t="s">
        <v>1194</v>
      </c>
      <c r="B28" s="237">
        <v>182</v>
      </c>
      <c r="C28" s="237">
        <v>1870</v>
      </c>
      <c r="D28" s="255">
        <f t="shared" si="0"/>
        <v>9.275</v>
      </c>
    </row>
    <row r="29" ht="36" customHeight="1" spans="1:4">
      <c r="A29" s="233"/>
      <c r="B29" s="234"/>
      <c r="C29" s="234"/>
      <c r="D29" s="255" t="str">
        <f t="shared" si="0"/>
        <v/>
      </c>
    </row>
    <row r="30" ht="36" customHeight="1" spans="1:4">
      <c r="A30" s="238" t="s">
        <v>1195</v>
      </c>
      <c r="B30" s="237">
        <f>SUM(B5:B11,B17:B18,B21:B28,)</f>
        <v>9948</v>
      </c>
      <c r="C30" s="237">
        <f>SUM(C5:C11,C17:C18,C21:C28,)</f>
        <v>11000</v>
      </c>
      <c r="D30" s="255">
        <f t="shared" si="0"/>
        <v>0.106</v>
      </c>
    </row>
    <row r="31" ht="36" customHeight="1" spans="1:4">
      <c r="A31" s="258" t="s">
        <v>1196</v>
      </c>
      <c r="B31" s="273">
        <v>37900</v>
      </c>
      <c r="C31" s="277">
        <v>660</v>
      </c>
      <c r="D31" s="255">
        <f t="shared" si="0"/>
        <v>-0.983</v>
      </c>
    </row>
    <row r="32" ht="36" customHeight="1" spans="1:4">
      <c r="A32" s="280" t="s">
        <v>34</v>
      </c>
      <c r="B32" s="273">
        <f>SUM(B33,B36)</f>
        <v>4210</v>
      </c>
      <c r="C32" s="273">
        <f>SUM(C33,C36)</f>
        <v>5156</v>
      </c>
      <c r="D32" s="255">
        <f t="shared" si="0"/>
        <v>0.225</v>
      </c>
    </row>
    <row r="33" ht="36" customHeight="1" spans="1:4">
      <c r="A33" s="281" t="s">
        <v>1197</v>
      </c>
      <c r="B33" s="273">
        <f>SUM(B34:B35)</f>
        <v>4210</v>
      </c>
      <c r="C33" s="273">
        <f>SUM(C34:C35)</f>
        <v>2700</v>
      </c>
      <c r="D33" s="255">
        <f t="shared" si="0"/>
        <v>-0.359</v>
      </c>
    </row>
    <row r="34" ht="36" customHeight="1" spans="1:4">
      <c r="A34" s="282" t="s">
        <v>1198</v>
      </c>
      <c r="B34" s="262">
        <v>4210</v>
      </c>
      <c r="C34" s="263">
        <v>2700</v>
      </c>
      <c r="D34" s="271">
        <f t="shared" si="0"/>
        <v>-0.359</v>
      </c>
    </row>
    <row r="35" ht="36" customHeight="1" spans="1:4">
      <c r="A35" s="283" t="s">
        <v>1199</v>
      </c>
      <c r="B35" s="262"/>
      <c r="C35" s="263"/>
      <c r="D35" s="271" t="str">
        <f t="shared" si="0"/>
        <v/>
      </c>
    </row>
    <row r="36" ht="36" customHeight="1" spans="1:4">
      <c r="A36" s="282" t="s">
        <v>37</v>
      </c>
      <c r="B36" s="262">
        <v>0</v>
      </c>
      <c r="C36" s="263">
        <v>2456</v>
      </c>
      <c r="D36" s="271" t="str">
        <f t="shared" si="0"/>
        <v/>
      </c>
    </row>
    <row r="37" ht="30" customHeight="1" spans="1:4">
      <c r="A37" s="282" t="s">
        <v>38</v>
      </c>
      <c r="B37" s="262">
        <v>0</v>
      </c>
      <c r="C37" s="263"/>
      <c r="D37" s="284"/>
    </row>
    <row r="38" ht="36" customHeight="1" spans="1:4">
      <c r="A38" s="266" t="s">
        <v>41</v>
      </c>
      <c r="B38" s="273">
        <f>SUM(B30,B31,B32,)</f>
        <v>52058</v>
      </c>
      <c r="C38" s="273">
        <f>SUM(C30,C31,C32,)</f>
        <v>16816</v>
      </c>
      <c r="D38" s="255">
        <f>IF(B38&gt;0,C38/B38-1,IF(B38&lt;0,-(C38/B38-1),""))</f>
        <v>-0.677</v>
      </c>
    </row>
    <row r="39" spans="2:3">
      <c r="B39" s="285"/>
      <c r="C39" s="285"/>
    </row>
    <row r="41" spans="2:3">
      <c r="B41" s="285"/>
      <c r="C41" s="285"/>
    </row>
    <row r="43" spans="2:3">
      <c r="B43" s="285"/>
      <c r="C43" s="285"/>
    </row>
    <row r="44" spans="2:3">
      <c r="B44" s="285"/>
      <c r="C44" s="285"/>
    </row>
    <row r="46" spans="2:3">
      <c r="B46" s="285"/>
      <c r="C46" s="285"/>
    </row>
    <row r="47" spans="2:3">
      <c r="B47" s="285"/>
      <c r="C47" s="285"/>
    </row>
    <row r="48" spans="2:3">
      <c r="B48" s="285"/>
      <c r="C48" s="285"/>
    </row>
    <row r="49" spans="2:3">
      <c r="B49" s="285"/>
      <c r="C49" s="285"/>
    </row>
    <row r="51" spans="2:3">
      <c r="B51" s="285"/>
      <c r="C51" s="285"/>
    </row>
  </sheetData>
  <mergeCells count="1">
    <mergeCell ref="A2:D2"/>
  </mergeCells>
  <conditionalFormatting sqref="A31">
    <cfRule type="expression" dxfId="1" priority="11" stopIfTrue="1">
      <formula>"len($A:$A)=3"</formula>
    </cfRule>
  </conditionalFormatting>
  <conditionalFormatting sqref="A33">
    <cfRule type="expression" dxfId="1" priority="2" stopIfTrue="1">
      <formula>"len($A:$A)=3"</formula>
    </cfRule>
  </conditionalFormatting>
  <conditionalFormatting sqref="A35">
    <cfRule type="expression" dxfId="1" priority="1" stopIfTrue="1">
      <formula>"len($A:$A)=3"</formula>
    </cfRule>
  </conditionalFormatting>
  <conditionalFormatting sqref="B31:B36 C32:C35">
    <cfRule type="expression" dxfId="1" priority="10" stopIfTrue="1">
      <formula>"len($A:$A)=3"</formula>
    </cfRule>
  </conditionalFormatting>
  <conditionalFormatting sqref="C31 C34:C36">
    <cfRule type="expression" dxfId="1" priority="7" stopIfTrue="1">
      <formula>"len($A:$A)=3"</formula>
    </cfRule>
  </conditionalFormatting>
  <conditionalFormatting sqref="A32 A34">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1-1一般公共预算收入情况表</vt:lpstr>
      <vt:lpstr>1-2一般公共预算支出情况表</vt:lpstr>
      <vt:lpstr>1-3县本级一般公共预算收入情况表</vt:lpstr>
      <vt:lpstr>1-4县本级一般公共预算支出情况表（公开到项级）</vt:lpstr>
      <vt:lpstr>1-5县本级一般公共预算基本支出情况表（公开到款级）</vt:lpstr>
      <vt:lpstr>1-6县本级一般公共预算支出表（州、市对下转移支付项目）</vt:lpstr>
      <vt:lpstr>1-7楚雄州分地区税收返还和转移支付预算表</vt:lpstr>
      <vt:lpstr>1-8县本级“三公”经费预算财政拨款情况统计表</vt:lpstr>
      <vt:lpstr>2-1姚安县政府性基金预算收入情况表</vt:lpstr>
      <vt:lpstr>2-2姚安县政府性基金预算支出情况表</vt:lpstr>
      <vt:lpstr>2-3县本级政府性基金预算收入情况表</vt:lpstr>
      <vt:lpstr>2-4县本级政府性基金预算支出情况表（公开到项级）</vt:lpstr>
      <vt:lpstr>2-5县本级政府性基金支出表（州、市对下转移支付）</vt:lpstr>
      <vt:lpstr>3-1姚安县国有资本经营收入预算情况表</vt:lpstr>
      <vt:lpstr>3-2姚安县国有资本经营支出预算情况表</vt:lpstr>
      <vt:lpstr>3-3姚安县本级国有资本经营收入预算情况表</vt:lpstr>
      <vt:lpstr>3-4姚安县本级国有资本经营支出预算情况表（公开到项级）</vt:lpstr>
      <vt:lpstr>3-5 姚安县国有资本经营预算转移支付表 （分地区）</vt:lpstr>
      <vt:lpstr>3-6 国有资本经营预算转移支付表（分项目）</vt:lpstr>
      <vt:lpstr>4-1姚安县社会保险基金收入预算情况表</vt:lpstr>
      <vt:lpstr>4-2姚安县社会保险基金支出预算情况表</vt:lpstr>
      <vt:lpstr>4-3姚安县本级社会保险基金收入预算情况表 </vt:lpstr>
      <vt:lpstr>4-4姚安县本级社会保险基金支出预算情况表 </vt:lpstr>
      <vt:lpstr>5-1   2022年地方政府债务限额及余额预算情况表</vt:lpstr>
      <vt:lpstr>5-2  姚安县2022年地方政府一般债务余额情况表</vt:lpstr>
      <vt:lpstr>5-3  姚安县本级2022年地方政府一般债务余额情况表</vt:lpstr>
      <vt:lpstr>5-4 姚安县2022年地方政府专项债务余额情况表</vt:lpstr>
      <vt:lpstr>5-5姚安县本级2022年地方政府专项债务余额情况表（本级）</vt:lpstr>
      <vt:lpstr>5-6 姚安县地方政府债券发行及还本付息情况表</vt:lpstr>
      <vt:lpstr>5-7 2023年地方政府债务限额提前下达情况表</vt:lpstr>
      <vt:lpstr>5-8 2023年年初新增地方政府债券资金安排表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2020-05-07T10:46:00Z</cp:lastPrinted>
  <dcterms:modified xsi:type="dcterms:W3CDTF">2023-10-09T08:16:52Z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D30671D7D00F486C8C57A6771D894462</vt:lpwstr>
  </property>
</Properties>
</file>